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73600\Documents\POs 2023\Statewide RFPs\Maumee Bay Nature Center\"/>
    </mc:Choice>
  </mc:AlternateContent>
  <xr:revisionPtr revIDLastSave="0" documentId="8_{E06BC3F0-376D-4698-9C91-AC10DA21F243}" xr6:coauthVersionLast="47" xr6:coauthVersionMax="47" xr10:uidLastSave="{00000000-0000-0000-0000-000000000000}"/>
  <bookViews>
    <workbookView xWindow="31350" yWindow="3615" windowWidth="21600" windowHeight="11385" xr2:uid="{8663864B-6316-452F-B2C4-4B12B703D607}"/>
  </bookViews>
  <sheets>
    <sheet name="Version 1" sheetId="2" r:id="rId1"/>
    <sheet name="Version 2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2" l="1"/>
  <c r="M19" i="2"/>
  <c r="I19" i="2"/>
  <c r="G19" i="2"/>
  <c r="O19" i="2"/>
  <c r="O16" i="2"/>
  <c r="P16" i="2" s="1"/>
  <c r="M16" i="2"/>
  <c r="N16" i="2" s="1"/>
  <c r="K16" i="2"/>
  <c r="L16" i="2" s="1"/>
  <c r="I16" i="2"/>
  <c r="J16" i="2" s="1"/>
  <c r="I20" i="2" s="1"/>
  <c r="G16" i="2"/>
  <c r="H16" i="2" s="1"/>
  <c r="E16" i="2"/>
  <c r="F16" i="2" s="1"/>
  <c r="C16" i="2"/>
  <c r="D16" i="2" s="1"/>
  <c r="C19" i="2" s="1"/>
  <c r="C17" i="3"/>
  <c r="AM17" i="3"/>
  <c r="AK17" i="3"/>
  <c r="AI17" i="3"/>
  <c r="AG17" i="3"/>
  <c r="AG18" i="3" s="1"/>
  <c r="AE17" i="3"/>
  <c r="AC17" i="3"/>
  <c r="AA17" i="3"/>
  <c r="Y17" i="3"/>
  <c r="Y18" i="3" s="1"/>
  <c r="W17" i="3"/>
  <c r="U17" i="3"/>
  <c r="S17" i="3"/>
  <c r="Q17" i="3"/>
  <c r="Q18" i="3" s="1"/>
  <c r="O17" i="3"/>
  <c r="M17" i="3"/>
  <c r="K17" i="3"/>
  <c r="I17" i="3"/>
  <c r="I18" i="3" s="1"/>
  <c r="G17" i="3"/>
  <c r="E17" i="3"/>
  <c r="AM14" i="3"/>
  <c r="AK14" i="3"/>
  <c r="AL14" i="3" s="1"/>
  <c r="AI14" i="3"/>
  <c r="AG14" i="3"/>
  <c r="AH14" i="3" s="1"/>
  <c r="AE14" i="3"/>
  <c r="AC14" i="3"/>
  <c r="AD14" i="3" s="1"/>
  <c r="AA14" i="3"/>
  <c r="AB14" i="3" s="1"/>
  <c r="Y14" i="3"/>
  <c r="Z14" i="3" s="1"/>
  <c r="W14" i="3"/>
  <c r="U14" i="3"/>
  <c r="V14" i="3" s="1"/>
  <c r="S14" i="3"/>
  <c r="Q14" i="3"/>
  <c r="R14" i="3" s="1"/>
  <c r="O14" i="3"/>
  <c r="M14" i="3"/>
  <c r="N14" i="3" s="1"/>
  <c r="K14" i="3"/>
  <c r="L14" i="3" s="1"/>
  <c r="I14" i="3"/>
  <c r="J14" i="3" s="1"/>
  <c r="G14" i="3"/>
  <c r="E14" i="3"/>
  <c r="F14" i="3" s="1"/>
  <c r="C14" i="3"/>
  <c r="D14" i="3" s="1"/>
  <c r="O20" i="2" l="1"/>
  <c r="M20" i="2"/>
  <c r="K20" i="2"/>
  <c r="G20" i="2"/>
  <c r="E20" i="2"/>
  <c r="C20" i="2"/>
  <c r="AI18" i="3"/>
  <c r="O18" i="3"/>
  <c r="AE18" i="3"/>
  <c r="S18" i="3"/>
  <c r="G18" i="3"/>
  <c r="W18" i="3"/>
  <c r="AM18" i="3"/>
  <c r="H14" i="3"/>
  <c r="P14" i="3"/>
  <c r="X14" i="3"/>
  <c r="AF14" i="3"/>
  <c r="AN14" i="3"/>
  <c r="K18" i="3"/>
  <c r="AA18" i="3"/>
  <c r="M18" i="3"/>
  <c r="AC18" i="3"/>
  <c r="T14" i="3"/>
  <c r="AJ14" i="3"/>
  <c r="C18" i="3"/>
  <c r="E18" i="3"/>
  <c r="U18" i="3"/>
  <c r="AK18" i="3"/>
</calcChain>
</file>

<file path=xl/sharedStrings.xml><?xml version="1.0" encoding="utf-8"?>
<sst xmlns="http://schemas.openxmlformats.org/spreadsheetml/2006/main" count="202" uniqueCount="72">
  <si>
    <t>Exhibit Concepts</t>
  </si>
  <si>
    <t>Fourth Floor dba InnerCircle</t>
  </si>
  <si>
    <t>InterActive Group</t>
  </si>
  <si>
    <t>MDC Design</t>
  </si>
  <si>
    <t>Real Art Design</t>
  </si>
  <si>
    <t>Swath Design</t>
  </si>
  <si>
    <t>Taylor Studios</t>
  </si>
  <si>
    <t>Criterion</t>
  </si>
  <si>
    <t>Weight</t>
  </si>
  <si>
    <t>Rating (0-5)</t>
  </si>
  <si>
    <t xml:space="preserve">Notes </t>
  </si>
  <si>
    <t>Offeror Profile</t>
  </si>
  <si>
    <t>1.  Company Profile; history, organization, mission.</t>
  </si>
  <si>
    <t>2. Offeror's proposal describes a methodology for working with ODNR to ensure success to include communication, collaboration, and the transfer of ideas and/or plans</t>
  </si>
  <si>
    <t>Offeror's proposal demonstrates their capacity to provide deliverables.</t>
  </si>
  <si>
    <t>Offeror Prior Experience</t>
  </si>
  <si>
    <t>1. Demonstrate history with the design, fabrication and installation of displays and signage for a State Agency, museum, nature center, and/ or national/state/local park organizations.</t>
  </si>
  <si>
    <t>2. Provide examples of previous installations created by the Offeror, via web link(s) or photo(s).</t>
  </si>
  <si>
    <t>Scope of Work (Work Plan)</t>
  </si>
  <si>
    <t xml:space="preserve">1. Define methodology for working with ODNR and the project architectural firm to successfully achieve design, fabrication, and installation concurrently with construction project. For example, design
charettes, mock-ups, etc. </t>
  </si>
  <si>
    <t xml:space="preserve">2. Provide the names, table of organization and experience of project staff who will design, fabricate, and install the exhibits and signage. Include contact information for project team members. </t>
  </si>
  <si>
    <t>3. Demonstrate design considerations for multiple age groups and education levels through universal design principles.</t>
  </si>
  <si>
    <t>4. Demonstrate design considerations for material usage in relation to the natural and historical characteristics of the building location.</t>
  </si>
  <si>
    <t>5. Demonstrate design considerations for making displays durable for high traffic usage and potential vandalism.</t>
  </si>
  <si>
    <t>SUB TOTAL:</t>
  </si>
  <si>
    <t>Cost Proposal Points</t>
  </si>
  <si>
    <t>Points</t>
  </si>
  <si>
    <t>Cost</t>
  </si>
  <si>
    <t xml:space="preserve">Cost points = (lowest Offeror’s cost/Offeror’s cost) x Maximum Available Cost Points as indicated in the “Scoring Breakdown” table. The value is provided in the Scoring Breakdown table. “Cost” = Total Not to Exceed Cost identified in the Cost Summary section of Offeror Proposals. In this method, the lowest cost proposed will receive the Maximum Available Cost Points. </t>
  </si>
  <si>
    <t>TOTAL:</t>
  </si>
  <si>
    <r>
      <rPr>
        <b/>
        <sz val="8"/>
        <color theme="1"/>
        <rFont val="Calibri"/>
        <family val="2"/>
      </rPr>
      <t>DOES NOT MEET (0 pts.):</t>
    </r>
    <r>
      <rPr>
        <sz val="8"/>
        <color theme="1"/>
        <rFont val="Calibri"/>
        <family val="2"/>
      </rPr>
      <t xml:space="preserve">  Response does not comply substantially with requirements or is not provided.</t>
    </r>
  </si>
  <si>
    <t>Signature</t>
  </si>
  <si>
    <t>Kate Garner</t>
  </si>
  <si>
    <t>Print:</t>
  </si>
  <si>
    <t>Date:</t>
  </si>
  <si>
    <r>
      <rPr>
        <b/>
        <sz val="8"/>
        <color theme="1"/>
        <rFont val="Calibri"/>
        <family val="2"/>
      </rPr>
      <t>WEAK (1 pt.):</t>
    </r>
    <r>
      <rPr>
        <sz val="8"/>
        <color theme="1"/>
        <rFont val="Calibri"/>
        <family val="2"/>
      </rPr>
      <t xml:space="preserve">  Response was poor related to meeting the objectives.</t>
    </r>
  </si>
  <si>
    <t>/S/Susie Vace</t>
  </si>
  <si>
    <t>Susie Vance</t>
  </si>
  <si>
    <t>12.21.2022</t>
  </si>
  <si>
    <r>
      <rPr>
        <b/>
        <sz val="8"/>
        <color theme="1"/>
        <rFont val="Calibri"/>
        <family val="2"/>
      </rPr>
      <t>WEAK TO MEETS (2 pts.):</t>
    </r>
    <r>
      <rPr>
        <sz val="8"/>
        <color theme="1"/>
        <rFont val="Calibri"/>
        <family val="2"/>
      </rPr>
      <t xml:space="preserve">  Response indicates the objectives will not be completely met or at a level that will be below avg.</t>
    </r>
  </si>
  <si>
    <t>Andrew Thompson</t>
  </si>
  <si>
    <t>12.22.2022</t>
  </si>
  <si>
    <r>
      <rPr>
        <b/>
        <sz val="8"/>
        <color theme="1"/>
        <rFont val="Calibri"/>
        <family val="2"/>
      </rPr>
      <t>MEETS (3 pts.):</t>
    </r>
    <r>
      <rPr>
        <sz val="8"/>
        <color theme="1"/>
        <rFont val="Calibri"/>
        <family val="2"/>
      </rPr>
      <t xml:space="preserve">  Response generally meets the objectives (or expectations).</t>
    </r>
  </si>
  <si>
    <t>Lauren Stewart</t>
  </si>
  <si>
    <r>
      <rPr>
        <b/>
        <sz val="8"/>
        <color theme="1"/>
        <rFont val="Calibri"/>
        <family val="2"/>
      </rPr>
      <t>MEETS TO STRONG (4 pts.):</t>
    </r>
    <r>
      <rPr>
        <sz val="8"/>
        <color theme="1"/>
        <rFont val="Calibri"/>
        <family val="2"/>
      </rPr>
      <t xml:space="preserve">  Response indicates the objectives will be exceeded.</t>
    </r>
  </si>
  <si>
    <r>
      <rPr>
        <b/>
        <sz val="8"/>
        <color theme="1"/>
        <rFont val="Calibri"/>
        <family val="2"/>
      </rPr>
      <t>STRONG (5 pts.):</t>
    </r>
    <r>
      <rPr>
        <sz val="8"/>
        <color theme="1"/>
        <rFont val="Calibri"/>
        <family val="2"/>
      </rPr>
      <t xml:space="preserve">  Response significantly exceeds objectives (or expectations) in ways that provide tangible benefits or meets objectives (or expectations) and contains at least one enhancing feature that provides significant benefits.</t>
    </r>
  </si>
  <si>
    <t>543 Productions Studio</t>
  </si>
  <si>
    <t>Argentine Productions</t>
  </si>
  <si>
    <t xml:space="preserve">Bell Tree Productions </t>
  </si>
  <si>
    <t>Caroline Boyd Productions Ltd.</t>
  </si>
  <si>
    <t xml:space="preserve">HART Associates Inc </t>
  </si>
  <si>
    <t>IAMedia</t>
  </si>
  <si>
    <t>ISO Media LLC</t>
  </si>
  <si>
    <t>Luke Crory Productions</t>
  </si>
  <si>
    <t>Mkg Dept dba Video Story Studio</t>
  </si>
  <si>
    <t>Origo Branding Company</t>
  </si>
  <si>
    <t>Paragon Creative Agency</t>
  </si>
  <si>
    <t>Real Art Design Group Inc</t>
  </si>
  <si>
    <t>Sheridan Services dba Visual14</t>
  </si>
  <si>
    <t>Stage2Studios</t>
  </si>
  <si>
    <t>The Spark Agency Inc dba Switch</t>
  </si>
  <si>
    <t>Thread Path Media*</t>
  </si>
  <si>
    <t>Walter E Watts</t>
  </si>
  <si>
    <t>Winikur Productions*</t>
  </si>
  <si>
    <t>1. Company history, and years of relevant experience</t>
  </si>
  <si>
    <t xml:space="preserve">2. Staffing plan and outline of key project staff </t>
  </si>
  <si>
    <t xml:space="preserve">1. Offeror provides examples of previous relevant work </t>
  </si>
  <si>
    <t xml:space="preserve">2. Offerors establish a history of working with American Indian tribes. </t>
  </si>
  <si>
    <t xml:space="preserve">1. Offeror’s proposal describes the methodology for ensuring the successful completion of project that includes communications, collaborations, and the transferring of ideas and/or plans. </t>
  </si>
  <si>
    <t xml:space="preserve">2. Offeror provides a timeline that demonstrates project completion by August 31, 2023. </t>
  </si>
  <si>
    <t xml:space="preserve">3. Offeror’s proposal demonstrates competencies with conducting historical background research and high-quality documentary-style video production. </t>
  </si>
  <si>
    <t xml:space="preserve">4. Offeror demonstrates an ability to plan and conduct formal interviews in a culturally sensitive manner.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</si>
</sst>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u/>
      <sz val="14"/>
      <color theme="1"/>
      <name val="Lucida Handwriting"/>
      <family val="4"/>
    </font>
    <font>
      <u/>
      <sz val="14"/>
      <color theme="1"/>
      <name val="Calibri"/>
      <family val="2"/>
    </font>
    <font>
      <sz val="11"/>
      <color theme="1"/>
      <name val="Cambria"/>
      <family val="1"/>
    </font>
    <font>
      <sz val="10"/>
      <color theme="1"/>
      <name val="Calibri"/>
      <family val="2"/>
      <scheme val="minor"/>
    </font>
    <font>
      <u/>
      <sz val="14"/>
      <color theme="1"/>
      <name val="Dreaming Outloud Script Pro"/>
      <family val="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thin">
        <color theme="1" tint="0.499984740745262"/>
      </right>
      <top style="double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double">
        <color auto="1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double">
        <color auto="1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double">
        <color auto="1"/>
      </bottom>
      <diagonal/>
    </border>
    <border>
      <left/>
      <right style="medium">
        <color indexed="64"/>
      </right>
      <top style="thin">
        <color theme="1" tint="0.499984740745262"/>
      </top>
      <bottom style="double">
        <color auto="1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double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6" fillId="0" borderId="0" xfId="0" applyFont="1"/>
    <xf numFmtId="0" fontId="1" fillId="0" borderId="0" xfId="0" applyFont="1"/>
    <xf numFmtId="0" fontId="5" fillId="0" borderId="0" xfId="0" applyFont="1"/>
    <xf numFmtId="0" fontId="3" fillId="0" borderId="0" xfId="0" applyFont="1"/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5" borderId="1" xfId="0" applyFont="1" applyFill="1" applyBorder="1"/>
    <xf numFmtId="0" fontId="6" fillId="5" borderId="2" xfId="0" applyFont="1" applyFill="1" applyBorder="1"/>
    <xf numFmtId="0" fontId="4" fillId="4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/>
    <xf numFmtId="0" fontId="1" fillId="5" borderId="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6" fillId="5" borderId="10" xfId="0" applyFont="1" applyFill="1" applyBorder="1"/>
    <xf numFmtId="0" fontId="1" fillId="5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2" borderId="12" xfId="0" applyFont="1" applyFill="1" applyBorder="1"/>
    <xf numFmtId="0" fontId="5" fillId="2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2" borderId="7" xfId="0" applyFont="1" applyFill="1" applyBorder="1"/>
    <xf numFmtId="0" fontId="6" fillId="5" borderId="14" xfId="0" applyFont="1" applyFill="1" applyBorder="1"/>
    <xf numFmtId="0" fontId="1" fillId="5" borderId="15" xfId="0" applyFont="1" applyFill="1" applyBorder="1" applyAlignment="1">
      <alignment horizontal="left" vertical="center" wrapText="1"/>
    </xf>
    <xf numFmtId="0" fontId="5" fillId="2" borderId="16" xfId="0" applyFont="1" applyFill="1" applyBorder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4" fontId="3" fillId="0" borderId="4" xfId="0" applyNumberFormat="1" applyFont="1" applyBorder="1" applyAlignment="1">
      <alignment vertical="center"/>
    </xf>
    <xf numFmtId="14" fontId="3" fillId="0" borderId="4" xfId="0" applyNumberFormat="1" applyFont="1" applyBorder="1" applyAlignment="1">
      <alignment vertical="center" wrapText="1"/>
    </xf>
    <xf numFmtId="14" fontId="3" fillId="0" borderId="17" xfId="0" applyNumberFormat="1" applyFont="1" applyBorder="1" applyAlignment="1">
      <alignment vertic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/>
    <xf numFmtId="0" fontId="2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0" fontId="5" fillId="0" borderId="21" xfId="0" applyNumberFormat="1" applyFont="1" applyBorder="1"/>
    <xf numFmtId="0" fontId="5" fillId="0" borderId="26" xfId="0" applyFont="1" applyBorder="1"/>
    <xf numFmtId="10" fontId="5" fillId="0" borderId="27" xfId="0" applyNumberFormat="1" applyFont="1" applyBorder="1"/>
    <xf numFmtId="10" fontId="5" fillId="0" borderId="28" xfId="0" applyNumberFormat="1" applyFont="1" applyBorder="1"/>
    <xf numFmtId="0" fontId="5" fillId="0" borderId="19" xfId="0" applyFont="1" applyBorder="1"/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horizontal="right" vertical="center"/>
    </xf>
    <xf numFmtId="0" fontId="10" fillId="6" borderId="30" xfId="0" applyFont="1" applyFill="1" applyBorder="1" applyAlignment="1">
      <alignment vertical="center" wrapText="1"/>
    </xf>
    <xf numFmtId="0" fontId="9" fillId="6" borderId="29" xfId="0" applyFont="1" applyFill="1" applyBorder="1" applyAlignment="1">
      <alignment vertical="center" wrapText="1"/>
    </xf>
    <xf numFmtId="0" fontId="10" fillId="6" borderId="31" xfId="0" applyFont="1" applyFill="1" applyBorder="1" applyAlignment="1">
      <alignment vertical="center" wrapText="1"/>
    </xf>
    <xf numFmtId="0" fontId="11" fillId="0" borderId="0" xfId="0" applyFont="1"/>
    <xf numFmtId="4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6" xfId="0" applyNumberFormat="1" applyFont="1" applyBorder="1" applyAlignment="1">
      <alignment vertical="center"/>
    </xf>
    <xf numFmtId="2" fontId="3" fillId="0" borderId="34" xfId="0" applyNumberFormat="1" applyFont="1" applyBorder="1" applyAlignment="1">
      <alignment vertical="center"/>
    </xf>
    <xf numFmtId="2" fontId="5" fillId="0" borderId="20" xfId="0" applyNumberFormat="1" applyFont="1" applyBorder="1"/>
    <xf numFmtId="10" fontId="5" fillId="7" borderId="21" xfId="0" applyNumberFormat="1" applyFont="1" applyFill="1" applyBorder="1"/>
    <xf numFmtId="0" fontId="6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6" borderId="30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14" fontId="14" fillId="0" borderId="0" xfId="0" applyNumberFormat="1" applyFont="1"/>
    <xf numFmtId="0" fontId="2" fillId="0" borderId="3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7" xfId="0" applyFont="1" applyBorder="1" applyAlignment="1">
      <alignment vertical="center"/>
    </xf>
    <xf numFmtId="0" fontId="15" fillId="0" borderId="3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/>
    <xf numFmtId="0" fontId="7" fillId="0" borderId="0" xfId="0" applyFont="1" applyAlignment="1">
      <alignment vertical="top"/>
    </xf>
    <xf numFmtId="14" fontId="3" fillId="0" borderId="0" xfId="0" applyNumberFormat="1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</cellXfs>
  <cellStyles count="1">
    <cellStyle name="Normal" xfId="0" builtinId="0"/>
  </cellStyles>
  <dxfs count="7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17CD-052B-4030-9B51-AC143E4C15D5}">
  <dimension ref="A1:P30"/>
  <sheetViews>
    <sheetView showGridLines="0" tabSelected="1" topLeftCell="A16" zoomScaleNormal="100" workbookViewId="0">
      <pane xSplit="2" topLeftCell="C1" activePane="topRight" state="frozen"/>
      <selection pane="topRight" activeCell="J30" sqref="J30"/>
    </sheetView>
  </sheetViews>
  <sheetFormatPr defaultColWidth="8.85546875" defaultRowHeight="12.75" x14ac:dyDescent="0.2"/>
  <cols>
    <col min="1" max="1" width="75.42578125" style="4" customWidth="1"/>
    <col min="2" max="2" width="12.140625" style="4" customWidth="1"/>
    <col min="3" max="3" width="12" style="4" customWidth="1"/>
    <col min="4" max="4" width="22.140625" style="4" customWidth="1"/>
    <col min="5" max="5" width="12" style="4" customWidth="1"/>
    <col min="6" max="6" width="22.140625" style="4" customWidth="1"/>
    <col min="7" max="7" width="12" style="4" customWidth="1"/>
    <col min="8" max="8" width="22.140625" style="4" customWidth="1"/>
    <col min="9" max="9" width="12" style="4" customWidth="1"/>
    <col min="10" max="10" width="22.140625" style="4" customWidth="1"/>
    <col min="11" max="11" width="12" style="4" customWidth="1"/>
    <col min="12" max="12" width="22.140625" style="4" customWidth="1"/>
    <col min="13" max="13" width="12" style="4" customWidth="1"/>
    <col min="14" max="14" width="22.140625" style="4" customWidth="1"/>
    <col min="15" max="15" width="12" style="4" customWidth="1"/>
    <col min="16" max="16" width="22.140625" style="4" customWidth="1"/>
    <col min="17" max="16384" width="8.85546875" style="4"/>
  </cols>
  <sheetData>
    <row r="1" spans="1:16" s="1" customFormat="1" ht="15.75" x14ac:dyDescent="0.25">
      <c r="A1" s="7"/>
      <c r="B1" s="83"/>
      <c r="C1" s="7" t="s">
        <v>0</v>
      </c>
      <c r="D1" s="8"/>
      <c r="E1" s="7" t="s">
        <v>1</v>
      </c>
      <c r="F1" s="8"/>
      <c r="G1" s="7" t="s">
        <v>2</v>
      </c>
      <c r="H1" s="8"/>
      <c r="I1" s="7" t="s">
        <v>3</v>
      </c>
      <c r="J1" s="8"/>
      <c r="K1" s="7" t="s">
        <v>4</v>
      </c>
      <c r="L1" s="8"/>
      <c r="M1" s="7" t="s">
        <v>5</v>
      </c>
      <c r="N1" s="8"/>
      <c r="O1" s="7" t="s">
        <v>6</v>
      </c>
      <c r="P1" s="8"/>
    </row>
    <row r="2" spans="1:16" s="2" customFormat="1" ht="30.75" customHeight="1" thickBot="1" x14ac:dyDescent="0.3">
      <c r="A2" s="13" t="s">
        <v>7</v>
      </c>
      <c r="B2" s="84" t="s">
        <v>8</v>
      </c>
      <c r="C2" s="13" t="s">
        <v>9</v>
      </c>
      <c r="D2" s="14" t="s">
        <v>10</v>
      </c>
      <c r="E2" s="13" t="s">
        <v>9</v>
      </c>
      <c r="F2" s="14" t="s">
        <v>10</v>
      </c>
      <c r="G2" s="13" t="s">
        <v>9</v>
      </c>
      <c r="H2" s="14" t="s">
        <v>10</v>
      </c>
      <c r="I2" s="13" t="s">
        <v>9</v>
      </c>
      <c r="J2" s="14" t="s">
        <v>10</v>
      </c>
      <c r="K2" s="13" t="s">
        <v>9</v>
      </c>
      <c r="L2" s="14" t="s">
        <v>10</v>
      </c>
      <c r="M2" s="13" t="s">
        <v>9</v>
      </c>
      <c r="N2" s="14" t="s">
        <v>10</v>
      </c>
      <c r="O2" s="13" t="s">
        <v>9</v>
      </c>
      <c r="P2" s="14" t="s">
        <v>10</v>
      </c>
    </row>
    <row r="3" spans="1:16" s="3" customFormat="1" ht="13.5" thickBot="1" x14ac:dyDescent="0.25">
      <c r="A3" s="11" t="s">
        <v>11</v>
      </c>
      <c r="B3" s="85"/>
      <c r="C3" s="25"/>
      <c r="D3" s="17"/>
      <c r="E3" s="29"/>
      <c r="F3" s="12"/>
      <c r="G3" s="29"/>
      <c r="H3" s="12"/>
      <c r="I3" s="29"/>
      <c r="J3" s="12"/>
      <c r="K3" s="29"/>
      <c r="L3" s="12"/>
      <c r="M3" s="29"/>
      <c r="N3" s="12"/>
      <c r="O3" s="29"/>
      <c r="P3" s="12"/>
    </row>
    <row r="4" spans="1:16" s="37" customFormat="1" ht="38.25" customHeight="1" thickBot="1" x14ac:dyDescent="0.3">
      <c r="A4" s="105" t="s">
        <v>12</v>
      </c>
      <c r="B4" s="103">
        <v>20</v>
      </c>
      <c r="C4" s="26">
        <v>4</v>
      </c>
      <c r="D4" s="18"/>
      <c r="E4" s="33">
        <v>4</v>
      </c>
      <c r="F4" s="47"/>
      <c r="G4" s="33">
        <v>4</v>
      </c>
      <c r="H4" s="47"/>
      <c r="I4" s="33">
        <v>3</v>
      </c>
      <c r="J4" s="47"/>
      <c r="K4" s="33">
        <v>4</v>
      </c>
      <c r="L4" s="47"/>
      <c r="M4" s="33">
        <v>4</v>
      </c>
      <c r="N4" s="47"/>
      <c r="O4" s="33">
        <v>4</v>
      </c>
      <c r="P4" s="47"/>
    </row>
    <row r="5" spans="1:16" s="37" customFormat="1" ht="50.25" customHeight="1" x14ac:dyDescent="0.25">
      <c r="A5" s="106" t="s">
        <v>13</v>
      </c>
      <c r="B5" s="104">
        <v>15</v>
      </c>
      <c r="C5" s="26">
        <v>4</v>
      </c>
      <c r="D5" s="18"/>
      <c r="E5" s="33">
        <v>3</v>
      </c>
      <c r="F5" s="47"/>
      <c r="G5" s="33">
        <v>3</v>
      </c>
      <c r="H5" s="47"/>
      <c r="I5" s="33">
        <v>3</v>
      </c>
      <c r="J5" s="47"/>
      <c r="K5" s="33">
        <v>4</v>
      </c>
      <c r="L5" s="47"/>
      <c r="M5" s="33">
        <v>3</v>
      </c>
      <c r="N5" s="47"/>
      <c r="O5" s="33">
        <v>4</v>
      </c>
      <c r="P5" s="47"/>
    </row>
    <row r="6" spans="1:16" s="37" customFormat="1" ht="38.25" customHeight="1" x14ac:dyDescent="0.25">
      <c r="A6" s="107" t="s">
        <v>14</v>
      </c>
      <c r="B6" s="86">
        <v>15</v>
      </c>
      <c r="C6" s="26">
        <v>4</v>
      </c>
      <c r="D6" s="18"/>
      <c r="E6" s="33">
        <v>4</v>
      </c>
      <c r="F6" s="47"/>
      <c r="G6" s="33">
        <v>3</v>
      </c>
      <c r="H6" s="47"/>
      <c r="I6" s="33">
        <v>3</v>
      </c>
      <c r="J6" s="47"/>
      <c r="K6" s="33">
        <v>3</v>
      </c>
      <c r="L6" s="47"/>
      <c r="M6" s="33">
        <v>4</v>
      </c>
      <c r="N6" s="47"/>
      <c r="O6" s="33">
        <v>4</v>
      </c>
      <c r="P6" s="47"/>
    </row>
    <row r="7" spans="1:16" s="42" customFormat="1" x14ac:dyDescent="0.25">
      <c r="A7" s="9" t="s">
        <v>15</v>
      </c>
      <c r="B7" s="87"/>
      <c r="C7" s="27"/>
      <c r="D7" s="19"/>
      <c r="E7" s="38"/>
      <c r="F7" s="48"/>
      <c r="G7" s="38"/>
      <c r="H7" s="48"/>
      <c r="I7" s="38"/>
      <c r="J7" s="48"/>
      <c r="K7" s="38"/>
      <c r="L7" s="48"/>
      <c r="M7" s="38"/>
      <c r="N7" s="48"/>
      <c r="O7" s="38"/>
      <c r="P7" s="48"/>
    </row>
    <row r="8" spans="1:16" s="37" customFormat="1" ht="38.25" customHeight="1" x14ac:dyDescent="0.25">
      <c r="A8" s="6" t="s">
        <v>16</v>
      </c>
      <c r="B8" s="86">
        <v>25</v>
      </c>
      <c r="C8" s="26">
        <v>4</v>
      </c>
      <c r="D8" s="47"/>
      <c r="E8" s="33">
        <v>4</v>
      </c>
      <c r="F8" s="47"/>
      <c r="G8" s="33">
        <v>3</v>
      </c>
      <c r="H8" s="47"/>
      <c r="I8" s="33">
        <v>3</v>
      </c>
      <c r="J8" s="47"/>
      <c r="K8" s="33">
        <v>3</v>
      </c>
      <c r="L8" s="47"/>
      <c r="M8" s="33">
        <v>4</v>
      </c>
      <c r="N8" s="47"/>
      <c r="O8" s="33">
        <v>5</v>
      </c>
      <c r="P8" s="47"/>
    </row>
    <row r="9" spans="1:16" s="37" customFormat="1" ht="38.25" customHeight="1" x14ac:dyDescent="0.25">
      <c r="A9" s="6" t="s">
        <v>17</v>
      </c>
      <c r="B9" s="86">
        <v>30</v>
      </c>
      <c r="C9" s="26">
        <v>5</v>
      </c>
      <c r="D9" s="18"/>
      <c r="E9" s="33">
        <v>4</v>
      </c>
      <c r="F9" s="47"/>
      <c r="G9" s="33">
        <v>3</v>
      </c>
      <c r="H9" s="47"/>
      <c r="I9" s="33">
        <v>3</v>
      </c>
      <c r="J9" s="47"/>
      <c r="K9" s="33">
        <v>2</v>
      </c>
      <c r="L9" s="47"/>
      <c r="M9" s="33">
        <v>3</v>
      </c>
      <c r="N9" s="47"/>
      <c r="O9" s="33">
        <v>4</v>
      </c>
      <c r="P9" s="47"/>
    </row>
    <row r="10" spans="1:16" s="42" customFormat="1" x14ac:dyDescent="0.25">
      <c r="A10" s="10" t="s">
        <v>18</v>
      </c>
      <c r="B10" s="88"/>
      <c r="C10" s="28"/>
      <c r="D10" s="20"/>
      <c r="E10" s="43"/>
      <c r="F10" s="49"/>
      <c r="G10" s="43"/>
      <c r="H10" s="49"/>
      <c r="I10" s="43"/>
      <c r="J10" s="49"/>
      <c r="K10" s="43"/>
      <c r="L10" s="49"/>
      <c r="M10" s="43"/>
      <c r="N10" s="49"/>
      <c r="O10" s="43"/>
      <c r="P10" s="49"/>
    </row>
    <row r="11" spans="1:16" s="37" customFormat="1" ht="38.25" customHeight="1" x14ac:dyDescent="0.25">
      <c r="A11" s="6" t="s">
        <v>19</v>
      </c>
      <c r="B11" s="86">
        <v>30</v>
      </c>
      <c r="C11" s="26">
        <v>3</v>
      </c>
      <c r="D11" s="18"/>
      <c r="E11" s="33">
        <v>3</v>
      </c>
      <c r="F11" s="47"/>
      <c r="G11" s="33">
        <v>3</v>
      </c>
      <c r="H11" s="47"/>
      <c r="I11" s="33">
        <v>3</v>
      </c>
      <c r="J11" s="47"/>
      <c r="K11" s="33">
        <v>3</v>
      </c>
      <c r="L11" s="47"/>
      <c r="M11" s="33">
        <v>4</v>
      </c>
      <c r="N11" s="47"/>
      <c r="O11" s="33">
        <v>4</v>
      </c>
      <c r="P11" s="47"/>
    </row>
    <row r="12" spans="1:16" s="37" customFormat="1" ht="38.25" customHeight="1" x14ac:dyDescent="0.25">
      <c r="A12" s="6" t="s">
        <v>20</v>
      </c>
      <c r="B12" s="86">
        <v>20</v>
      </c>
      <c r="C12" s="26">
        <v>4</v>
      </c>
      <c r="D12" s="18"/>
      <c r="E12" s="33">
        <v>3</v>
      </c>
      <c r="F12" s="47"/>
      <c r="G12" s="33">
        <v>3</v>
      </c>
      <c r="H12" s="52"/>
      <c r="I12" s="33">
        <v>4</v>
      </c>
      <c r="J12" s="47"/>
      <c r="K12" s="33">
        <v>3</v>
      </c>
      <c r="L12" s="52"/>
      <c r="M12" s="33">
        <v>3</v>
      </c>
      <c r="N12" s="52"/>
      <c r="O12" s="33">
        <v>4</v>
      </c>
      <c r="P12" s="52"/>
    </row>
    <row r="13" spans="1:16" s="37" customFormat="1" ht="38.25" customHeight="1" x14ac:dyDescent="0.25">
      <c r="A13" s="6" t="s">
        <v>21</v>
      </c>
      <c r="B13" s="86">
        <v>35</v>
      </c>
      <c r="C13" s="26">
        <v>4</v>
      </c>
      <c r="D13" s="18"/>
      <c r="E13" s="33">
        <v>3</v>
      </c>
      <c r="F13" s="47"/>
      <c r="G13" s="33">
        <v>3</v>
      </c>
      <c r="H13" s="47"/>
      <c r="I13" s="33">
        <v>3</v>
      </c>
      <c r="J13" s="18"/>
      <c r="K13" s="33">
        <v>3</v>
      </c>
      <c r="L13" s="47"/>
      <c r="M13" s="33">
        <v>3</v>
      </c>
      <c r="N13" s="47"/>
      <c r="O13" s="33">
        <v>4</v>
      </c>
      <c r="P13" s="47"/>
    </row>
    <row r="14" spans="1:16" s="37" customFormat="1" ht="38.25" customHeight="1" x14ac:dyDescent="0.25">
      <c r="A14" s="98" t="s">
        <v>22</v>
      </c>
      <c r="B14" s="99">
        <v>40</v>
      </c>
      <c r="C14" s="100">
        <v>3</v>
      </c>
      <c r="D14" s="101"/>
      <c r="E14" s="102">
        <v>3</v>
      </c>
      <c r="F14" s="50"/>
      <c r="G14" s="102">
        <v>3</v>
      </c>
      <c r="H14" s="50"/>
      <c r="I14" s="102">
        <v>3</v>
      </c>
      <c r="J14" s="101"/>
      <c r="K14" s="102">
        <v>3</v>
      </c>
      <c r="L14" s="50"/>
      <c r="M14" s="102">
        <v>3</v>
      </c>
      <c r="N14" s="50"/>
      <c r="O14" s="102">
        <v>3</v>
      </c>
      <c r="P14" s="50"/>
    </row>
    <row r="15" spans="1:16" s="37" customFormat="1" ht="38.25" customHeight="1" thickBot="1" x14ac:dyDescent="0.3">
      <c r="A15" s="57" t="s">
        <v>23</v>
      </c>
      <c r="B15" s="89">
        <v>40</v>
      </c>
      <c r="C15" s="59">
        <v>4</v>
      </c>
      <c r="D15" s="60"/>
      <c r="E15" s="61">
        <v>3</v>
      </c>
      <c r="F15" s="62"/>
      <c r="G15" s="61">
        <v>3</v>
      </c>
      <c r="H15" s="62"/>
      <c r="I15" s="61">
        <v>3</v>
      </c>
      <c r="J15" s="62"/>
      <c r="K15" s="61">
        <v>3</v>
      </c>
      <c r="L15" s="62"/>
      <c r="M15" s="61">
        <v>3</v>
      </c>
      <c r="N15" s="62"/>
      <c r="O15" s="61">
        <v>4</v>
      </c>
      <c r="P15" s="62"/>
    </row>
    <row r="16" spans="1:16" s="3" customFormat="1" ht="14.25" thickTop="1" thickBot="1" x14ac:dyDescent="0.25">
      <c r="A16" s="54"/>
      <c r="B16" s="90" t="s">
        <v>24</v>
      </c>
      <c r="C16" s="56">
        <f>SUM(($B4*C4)+($B5*C5)+($B6*C6)+($B8*C8)+($B9*C9)+($B11*C11)+($B12*C12)+($B13*C13)+($B14*C14)+($B15*C15))</f>
        <v>1040</v>
      </c>
      <c r="D16" s="66">
        <f>C16/1350</f>
        <v>0.77037037037037037</v>
      </c>
      <c r="E16" s="56">
        <f>SUM(($B4*E4)+($B5*E5)+($B6*E6)+($B8*E8)+($B9*E9)+($B11*E11)+($B12*E12)+($B13*E13)+($B14*E14)+($B15*E15))</f>
        <v>900</v>
      </c>
      <c r="F16" s="66">
        <f>E16/1350</f>
        <v>0.66666666666666663</v>
      </c>
      <c r="G16" s="56">
        <f>SUM(($B4*G4)+($B5*G5)+($B6*G6)+($B8*G8)+($B9*G9)+($B11*G11)+($B12*G12)+($B13*G13)+($B14*G14)+($B15*G15))</f>
        <v>830</v>
      </c>
      <c r="H16" s="66">
        <f>G16/1350</f>
        <v>0.61481481481481481</v>
      </c>
      <c r="I16" s="56">
        <f>SUM(($B4*I4)+($B5*I5)+($B6*I6)+($B8*I8)+($B9*I9)+($B11*I11)+($B12*I12)+($B13*I13)+($B14*I14)+($B15*I15))</f>
        <v>830</v>
      </c>
      <c r="J16" s="66">
        <f>I16/1350</f>
        <v>0.61481481481481481</v>
      </c>
      <c r="K16" s="56">
        <f>SUM(($B4*K4)+($B5*K5)+($B6*K6)+($B8*K8)+($B9*K9)+($B11*K11)+($B12*K12)+($B13*K13)+($B14*K14)+($B15*K15))</f>
        <v>815</v>
      </c>
      <c r="L16" s="66">
        <f>K16/1350</f>
        <v>0.60370370370370374</v>
      </c>
      <c r="M16" s="56">
        <f>SUM(($B4*M4)+($B5*M5)+($B6*M6)+($B8*M8)+($B9*M9)+($B11*M11)+($B12*M12)+($B13*M13)+($B14*M14)+($B15*M15))</f>
        <v>900</v>
      </c>
      <c r="N16" s="66">
        <f>M16/1350</f>
        <v>0.66666666666666663</v>
      </c>
      <c r="O16" s="56">
        <f>SUM(($B4*O4)+($B5*O5)+($B6*O6)+($B8*O8)+($B9*O9)+($B11*O11)+($B12*O12)+($B13*O13)+($B14*O14)+($B15*O15))</f>
        <v>1065</v>
      </c>
      <c r="P16" s="66">
        <f>O16/1350</f>
        <v>0.78888888888888886</v>
      </c>
    </row>
    <row r="17" spans="1:16" ht="13.5" thickBot="1" x14ac:dyDescent="0.25">
      <c r="A17" s="109"/>
      <c r="B17" s="91"/>
    </row>
    <row r="18" spans="1:16" s="76" customFormat="1" ht="15" x14ac:dyDescent="0.25">
      <c r="A18" s="74" t="s">
        <v>25</v>
      </c>
      <c r="B18" s="92" t="s">
        <v>8</v>
      </c>
      <c r="C18" s="75" t="s">
        <v>26</v>
      </c>
      <c r="D18" s="73" t="s">
        <v>27</v>
      </c>
      <c r="E18" s="75" t="s">
        <v>26</v>
      </c>
      <c r="F18" s="73" t="s">
        <v>27</v>
      </c>
      <c r="G18" s="75" t="s">
        <v>26</v>
      </c>
      <c r="H18" s="73" t="s">
        <v>27</v>
      </c>
      <c r="I18" s="75" t="s">
        <v>26</v>
      </c>
      <c r="J18" s="73" t="s">
        <v>27</v>
      </c>
      <c r="K18" s="75" t="s">
        <v>26</v>
      </c>
      <c r="L18" s="73" t="s">
        <v>27</v>
      </c>
      <c r="M18" s="75" t="s">
        <v>26</v>
      </c>
      <c r="N18" s="73" t="s">
        <v>27</v>
      </c>
      <c r="O18" s="75" t="s">
        <v>26</v>
      </c>
      <c r="P18" s="73" t="s">
        <v>27</v>
      </c>
    </row>
    <row r="19" spans="1:16" s="37" customFormat="1" ht="64.5" thickBot="1" x14ac:dyDescent="0.3">
      <c r="A19" s="71" t="s">
        <v>28</v>
      </c>
      <c r="B19" s="93">
        <v>300</v>
      </c>
      <c r="C19" s="80">
        <f>IF(D16&gt;=0.6, (MIN($D$19,$F$19,$H$19,$J$19,$L$19,$N$19,$P$19)/D19)*$B$19)</f>
        <v>287.55690440060698</v>
      </c>
      <c r="D19" s="77">
        <v>395400</v>
      </c>
      <c r="E19" s="80">
        <v>395</v>
      </c>
      <c r="F19" s="77">
        <v>379000</v>
      </c>
      <c r="G19" s="80">
        <f>IF(H16&gt;=0.6, (MIN($D$19,$F$19,$H$19,$J$19,$L$19,$N$19,$P$19)/H19)*$B$19)</f>
        <v>284.25</v>
      </c>
      <c r="H19" s="77">
        <v>400000</v>
      </c>
      <c r="I19" s="80">
        <f>IF(J16&gt;=0.6, (MIN($D$19,$F$19,$H$19,$J$19,$L$19,$N$19,$P$19)/J19)*$B$19)</f>
        <v>288.40080863832713</v>
      </c>
      <c r="J19" s="77">
        <v>394243</v>
      </c>
      <c r="K19" s="80">
        <f>IF(L16&gt;=0.6, (MIN($D$19,$F$19,$H$19,$J$19,$L$19,$N$19,$P$19)/L19)*$B$19)</f>
        <v>289.4941872011488</v>
      </c>
      <c r="L19" s="77">
        <v>392754</v>
      </c>
      <c r="M19" s="80">
        <f>IF(N16&gt;=0.6, (MIN($D$19,$F$19,$H$19,$J$19,$L$19,$N$19,$P$19)/N19)*$B$19)</f>
        <v>287.84810126582278</v>
      </c>
      <c r="N19" s="77">
        <v>395000</v>
      </c>
      <c r="O19" s="80">
        <f>IF(P16&gt;=0.6, (MIN($D$19,$F$19,$H$19,$J$19,$L$19,$N$19,$P$19)/P19)*$B$19)</f>
        <v>284.25</v>
      </c>
      <c r="P19" s="77">
        <v>400000</v>
      </c>
    </row>
    <row r="20" spans="1:16" ht="14.25" thickTop="1" thickBot="1" x14ac:dyDescent="0.25">
      <c r="A20" s="109"/>
      <c r="B20" s="90" t="s">
        <v>29</v>
      </c>
      <c r="C20" s="81">
        <f>C16+C19</f>
        <v>1327.556904400607</v>
      </c>
      <c r="D20" s="82"/>
      <c r="E20" s="81">
        <f>E16+E19</f>
        <v>1295</v>
      </c>
      <c r="F20" s="82"/>
      <c r="G20" s="81">
        <f>G16+G19</f>
        <v>1114.25</v>
      </c>
      <c r="H20" s="82"/>
      <c r="I20" s="81">
        <f>I16+I19</f>
        <v>1118.4008086383271</v>
      </c>
      <c r="J20" s="82"/>
      <c r="K20" s="81">
        <f>K16+K19</f>
        <v>1104.4941872011489</v>
      </c>
      <c r="L20" s="82"/>
      <c r="M20" s="81">
        <f>M16+M19</f>
        <v>1187.8481012658228</v>
      </c>
      <c r="N20" s="82"/>
      <c r="O20" s="81">
        <f>O16+O19</f>
        <v>1349.25</v>
      </c>
      <c r="P20" s="82"/>
    </row>
    <row r="21" spans="1:16" x14ac:dyDescent="0.2">
      <c r="A21" s="109"/>
      <c r="B21" s="109"/>
    </row>
    <row r="22" spans="1:16" x14ac:dyDescent="0.2">
      <c r="A22" s="109"/>
      <c r="B22" s="109"/>
    </row>
    <row r="23" spans="1:16" x14ac:dyDescent="0.2">
      <c r="A23" s="109"/>
      <c r="B23" s="109"/>
    </row>
    <row r="24" spans="1:16" x14ac:dyDescent="0.2">
      <c r="A24" s="109"/>
      <c r="B24" s="109"/>
    </row>
    <row r="25" spans="1:16" ht="19.5" x14ac:dyDescent="0.35">
      <c r="A25" s="112" t="s">
        <v>30</v>
      </c>
      <c r="B25" s="112"/>
      <c r="C25" s="94" t="s">
        <v>31</v>
      </c>
      <c r="D25" s="95" t="s">
        <v>32</v>
      </c>
      <c r="E25" s="94" t="s">
        <v>33</v>
      </c>
      <c r="F25" s="96" t="s">
        <v>32</v>
      </c>
      <c r="G25" s="94" t="s">
        <v>34</v>
      </c>
      <c r="H25" s="97">
        <v>44916</v>
      </c>
    </row>
    <row r="26" spans="1:16" ht="18.75" x14ac:dyDescent="0.3">
      <c r="A26" s="112" t="s">
        <v>35</v>
      </c>
      <c r="B26" s="112"/>
      <c r="C26" s="94" t="s">
        <v>31</v>
      </c>
      <c r="D26" s="96" t="s">
        <v>36</v>
      </c>
      <c r="E26" s="94" t="s">
        <v>33</v>
      </c>
      <c r="F26" s="96" t="s">
        <v>37</v>
      </c>
      <c r="G26" s="94" t="s">
        <v>34</v>
      </c>
      <c r="H26" s="96" t="s">
        <v>38</v>
      </c>
    </row>
    <row r="27" spans="1:16" ht="18.75" x14ac:dyDescent="0.3">
      <c r="A27" s="112" t="s">
        <v>39</v>
      </c>
      <c r="B27" s="112"/>
      <c r="C27" s="94" t="s">
        <v>31</v>
      </c>
      <c r="D27" s="108" t="s">
        <v>40</v>
      </c>
      <c r="E27" s="94" t="s">
        <v>33</v>
      </c>
      <c r="F27" s="96" t="s">
        <v>40</v>
      </c>
      <c r="G27" s="94" t="s">
        <v>34</v>
      </c>
      <c r="H27" s="96" t="s">
        <v>41</v>
      </c>
    </row>
    <row r="28" spans="1:16" ht="18.75" x14ac:dyDescent="0.3">
      <c r="A28" s="112" t="s">
        <v>42</v>
      </c>
      <c r="B28" s="112"/>
      <c r="C28" s="94" t="s">
        <v>31</v>
      </c>
      <c r="D28" s="96" t="s">
        <v>43</v>
      </c>
      <c r="E28" s="94" t="s">
        <v>33</v>
      </c>
      <c r="F28" s="96" t="s">
        <v>43</v>
      </c>
      <c r="G28" s="94" t="s">
        <v>34</v>
      </c>
      <c r="H28" s="97">
        <v>44917</v>
      </c>
    </row>
    <row r="29" spans="1:16" x14ac:dyDescent="0.2">
      <c r="A29" s="112" t="s">
        <v>44</v>
      </c>
      <c r="B29" s="112"/>
      <c r="H29" s="110"/>
    </row>
    <row r="30" spans="1:16" x14ac:dyDescent="0.2">
      <c r="A30" s="111" t="s">
        <v>45</v>
      </c>
      <c r="B30" s="111"/>
    </row>
  </sheetData>
  <mergeCells count="6">
    <mergeCell ref="A30:B30"/>
    <mergeCell ref="A25:B25"/>
    <mergeCell ref="A26:B26"/>
    <mergeCell ref="A27:B27"/>
    <mergeCell ref="A28:B28"/>
    <mergeCell ref="A29:B29"/>
  </mergeCells>
  <conditionalFormatting sqref="D16">
    <cfRule type="cellIs" dxfId="77" priority="250" operator="lessThan">
      <formula>0.6</formula>
    </cfRule>
    <cfRule type="cellIs" dxfId="76" priority="251" operator="greaterThan">
      <formula>0.6</formula>
    </cfRule>
    <cfRule type="cellIs" dxfId="75" priority="252" operator="equal">
      <formula>0.6</formula>
    </cfRule>
  </conditionalFormatting>
  <conditionalFormatting sqref="F16">
    <cfRule type="cellIs" dxfId="74" priority="16" operator="lessThan">
      <formula>0.6</formula>
    </cfRule>
    <cfRule type="cellIs" dxfId="73" priority="17" operator="greaterThan">
      <formula>0.6</formula>
    </cfRule>
    <cfRule type="cellIs" dxfId="72" priority="18" operator="equal">
      <formula>0.6</formula>
    </cfRule>
  </conditionalFormatting>
  <conditionalFormatting sqref="H16">
    <cfRule type="cellIs" dxfId="71" priority="13" operator="lessThan">
      <formula>0.6</formula>
    </cfRule>
    <cfRule type="cellIs" dxfId="70" priority="14" operator="greaterThan">
      <formula>0.6</formula>
    </cfRule>
    <cfRule type="cellIs" dxfId="69" priority="15" operator="equal">
      <formula>0.6</formula>
    </cfRule>
  </conditionalFormatting>
  <conditionalFormatting sqref="J16">
    <cfRule type="cellIs" dxfId="68" priority="10" operator="lessThan">
      <formula>0.6</formula>
    </cfRule>
    <cfRule type="cellIs" dxfId="67" priority="11" operator="greaterThan">
      <formula>0.6</formula>
    </cfRule>
    <cfRule type="cellIs" dxfId="66" priority="12" operator="equal">
      <formula>0.6</formula>
    </cfRule>
  </conditionalFormatting>
  <conditionalFormatting sqref="L16">
    <cfRule type="cellIs" dxfId="65" priority="7" operator="lessThan">
      <formula>0.6</formula>
    </cfRule>
    <cfRule type="cellIs" dxfId="64" priority="8" operator="greaterThan">
      <formula>0.6</formula>
    </cfRule>
    <cfRule type="cellIs" dxfId="63" priority="9" operator="equal">
      <formula>0.6</formula>
    </cfRule>
  </conditionalFormatting>
  <conditionalFormatting sqref="N16">
    <cfRule type="cellIs" dxfId="62" priority="4" operator="lessThan">
      <formula>0.6</formula>
    </cfRule>
    <cfRule type="cellIs" dxfId="61" priority="5" operator="greaterThan">
      <formula>0.6</formula>
    </cfRule>
    <cfRule type="cellIs" dxfId="60" priority="6" operator="equal">
      <formula>0.6</formula>
    </cfRule>
  </conditionalFormatting>
  <conditionalFormatting sqref="P16">
    <cfRule type="cellIs" dxfId="59" priority="1" operator="lessThan">
      <formula>0.6</formula>
    </cfRule>
    <cfRule type="cellIs" dxfId="58" priority="2" operator="greaterThan">
      <formula>0.6</formula>
    </cfRule>
    <cfRule type="cellIs" dxfId="57" priority="3" operator="equal">
      <formula>0.6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508B-FAC9-4FD4-A896-5684626D5ABA}">
  <dimension ref="A1:AN28"/>
  <sheetViews>
    <sheetView showGridLines="0" zoomScale="80" zoomScaleNormal="80" workbookViewId="0">
      <pane xSplit="2" topLeftCell="C1" activePane="topRight" state="frozen"/>
      <selection pane="topRight" activeCell="L17" sqref="L17"/>
    </sheetView>
  </sheetViews>
  <sheetFormatPr defaultColWidth="8.85546875" defaultRowHeight="12.75" x14ac:dyDescent="0.2"/>
  <cols>
    <col min="1" max="1" width="75.42578125" style="4" customWidth="1"/>
    <col min="2" max="2" width="10.28515625" style="4" bestFit="1" customWidth="1"/>
    <col min="3" max="3" width="12" style="4" customWidth="1"/>
    <col min="4" max="4" width="22.140625" style="4" customWidth="1"/>
    <col min="5" max="5" width="12" style="4" customWidth="1"/>
    <col min="6" max="6" width="22.140625" style="4" customWidth="1"/>
    <col min="7" max="7" width="12" style="4" customWidth="1"/>
    <col min="8" max="8" width="22.140625" style="4" customWidth="1"/>
    <col min="9" max="9" width="12" style="4" customWidth="1"/>
    <col min="10" max="10" width="22.140625" style="4" customWidth="1"/>
    <col min="11" max="11" width="12" style="4" customWidth="1"/>
    <col min="12" max="12" width="22.140625" style="4" customWidth="1"/>
    <col min="13" max="13" width="12" style="4" customWidth="1"/>
    <col min="14" max="14" width="22.140625" style="4" customWidth="1"/>
    <col min="15" max="15" width="12" style="4" customWidth="1"/>
    <col min="16" max="16" width="22.140625" style="4" customWidth="1"/>
    <col min="17" max="17" width="12" style="4" customWidth="1"/>
    <col min="18" max="18" width="22.140625" style="4" customWidth="1"/>
    <col min="19" max="19" width="12" style="4" customWidth="1"/>
    <col min="20" max="20" width="22.140625" style="4" customWidth="1"/>
    <col min="21" max="21" width="12" style="4" customWidth="1"/>
    <col min="22" max="22" width="22.140625" style="4" customWidth="1"/>
    <col min="23" max="23" width="12" style="4" customWidth="1"/>
    <col min="24" max="24" width="22.140625" style="4" customWidth="1"/>
    <col min="25" max="25" width="12" style="4" customWidth="1"/>
    <col min="26" max="26" width="22.140625" style="4" customWidth="1"/>
    <col min="27" max="27" width="12" style="4" customWidth="1"/>
    <col min="28" max="28" width="22.140625" style="4" customWidth="1"/>
    <col min="29" max="29" width="12" style="4" customWidth="1"/>
    <col min="30" max="30" width="22.140625" style="4" customWidth="1"/>
    <col min="31" max="31" width="12" style="4" customWidth="1"/>
    <col min="32" max="32" width="22.140625" style="4" customWidth="1"/>
    <col min="33" max="33" width="12" style="4" customWidth="1"/>
    <col min="34" max="34" width="22.140625" style="4" customWidth="1"/>
    <col min="35" max="35" width="12" style="4" customWidth="1"/>
    <col min="36" max="36" width="22.140625" style="4" customWidth="1"/>
    <col min="37" max="37" width="12" style="4" customWidth="1"/>
    <col min="38" max="38" width="22.140625" style="4" customWidth="1"/>
    <col min="39" max="39" width="12" style="4" customWidth="1"/>
    <col min="40" max="40" width="22.140625" style="4" customWidth="1"/>
    <col min="41" max="16384" width="8.85546875" style="4"/>
  </cols>
  <sheetData>
    <row r="1" spans="1:40" s="1" customFormat="1" ht="15.75" x14ac:dyDescent="0.25">
      <c r="A1" s="7"/>
      <c r="B1" s="8"/>
      <c r="C1" s="7" t="s">
        <v>46</v>
      </c>
      <c r="D1" s="8"/>
      <c r="E1" s="7" t="s">
        <v>47</v>
      </c>
      <c r="F1" s="8"/>
      <c r="G1" s="7" t="s">
        <v>48</v>
      </c>
      <c r="H1" s="8"/>
      <c r="I1" s="7" t="s">
        <v>49</v>
      </c>
      <c r="J1" s="8"/>
      <c r="K1" s="7" t="s">
        <v>0</v>
      </c>
      <c r="L1" s="8"/>
      <c r="M1" s="7" t="s">
        <v>50</v>
      </c>
      <c r="N1" s="8"/>
      <c r="O1" s="7" t="s">
        <v>51</v>
      </c>
      <c r="P1" s="8"/>
      <c r="Q1" s="7" t="s">
        <v>52</v>
      </c>
      <c r="R1" s="8"/>
      <c r="S1" s="7" t="s">
        <v>53</v>
      </c>
      <c r="T1" s="8"/>
      <c r="U1" s="7" t="s">
        <v>54</v>
      </c>
      <c r="V1" s="8"/>
      <c r="W1" s="7" t="s">
        <v>55</v>
      </c>
      <c r="X1" s="8"/>
      <c r="Y1" s="7" t="s">
        <v>56</v>
      </c>
      <c r="Z1" s="8"/>
      <c r="AA1" s="7" t="s">
        <v>57</v>
      </c>
      <c r="AB1" s="8"/>
      <c r="AC1" s="7" t="s">
        <v>58</v>
      </c>
      <c r="AD1" s="8"/>
      <c r="AE1" s="7" t="s">
        <v>59</v>
      </c>
      <c r="AF1" s="30"/>
      <c r="AG1" s="7" t="s">
        <v>60</v>
      </c>
      <c r="AH1" s="8"/>
      <c r="AI1" s="7" t="s">
        <v>61</v>
      </c>
      <c r="AJ1" s="30"/>
      <c r="AK1" s="7" t="s">
        <v>62</v>
      </c>
      <c r="AL1" s="8"/>
      <c r="AM1" s="15" t="s">
        <v>63</v>
      </c>
      <c r="AN1" s="8"/>
    </row>
    <row r="2" spans="1:40" s="2" customFormat="1" ht="15.75" thickBot="1" x14ac:dyDescent="0.3">
      <c r="A2" s="13" t="s">
        <v>7</v>
      </c>
      <c r="B2" s="14" t="s">
        <v>8</v>
      </c>
      <c r="C2" s="13" t="s">
        <v>9</v>
      </c>
      <c r="D2" s="14" t="s">
        <v>10</v>
      </c>
      <c r="E2" s="13" t="s">
        <v>9</v>
      </c>
      <c r="F2" s="14" t="s">
        <v>10</v>
      </c>
      <c r="G2" s="13" t="s">
        <v>9</v>
      </c>
      <c r="H2" s="14" t="s">
        <v>10</v>
      </c>
      <c r="I2" s="13" t="s">
        <v>9</v>
      </c>
      <c r="J2" s="14" t="s">
        <v>10</v>
      </c>
      <c r="K2" s="13" t="s">
        <v>9</v>
      </c>
      <c r="L2" s="14" t="s">
        <v>10</v>
      </c>
      <c r="M2" s="13" t="s">
        <v>9</v>
      </c>
      <c r="N2" s="14" t="s">
        <v>10</v>
      </c>
      <c r="O2" s="13" t="s">
        <v>9</v>
      </c>
      <c r="P2" s="14" t="s">
        <v>10</v>
      </c>
      <c r="Q2" s="13" t="s">
        <v>9</v>
      </c>
      <c r="R2" s="14" t="s">
        <v>10</v>
      </c>
      <c r="S2" s="13" t="s">
        <v>9</v>
      </c>
      <c r="T2" s="14" t="s">
        <v>10</v>
      </c>
      <c r="U2" s="13" t="s">
        <v>9</v>
      </c>
      <c r="V2" s="14" t="s">
        <v>10</v>
      </c>
      <c r="W2" s="13" t="s">
        <v>9</v>
      </c>
      <c r="X2" s="14" t="s">
        <v>10</v>
      </c>
      <c r="Y2" s="13" t="s">
        <v>9</v>
      </c>
      <c r="Z2" s="14" t="s">
        <v>10</v>
      </c>
      <c r="AA2" s="13" t="s">
        <v>9</v>
      </c>
      <c r="AB2" s="14" t="s">
        <v>10</v>
      </c>
      <c r="AC2" s="13" t="s">
        <v>9</v>
      </c>
      <c r="AD2" s="14" t="s">
        <v>10</v>
      </c>
      <c r="AE2" s="13" t="s">
        <v>9</v>
      </c>
      <c r="AF2" s="31" t="s">
        <v>10</v>
      </c>
      <c r="AG2" s="13" t="s">
        <v>9</v>
      </c>
      <c r="AH2" s="14" t="s">
        <v>10</v>
      </c>
      <c r="AI2" s="13" t="s">
        <v>9</v>
      </c>
      <c r="AJ2" s="31" t="s">
        <v>10</v>
      </c>
      <c r="AK2" s="13" t="s">
        <v>9</v>
      </c>
      <c r="AL2" s="14" t="s">
        <v>10</v>
      </c>
      <c r="AM2" s="16" t="s">
        <v>9</v>
      </c>
      <c r="AN2" s="14" t="s">
        <v>10</v>
      </c>
    </row>
    <row r="3" spans="1:40" s="3" customFormat="1" x14ac:dyDescent="0.2">
      <c r="A3" s="11" t="s">
        <v>11</v>
      </c>
      <c r="B3" s="17"/>
      <c r="C3" s="25"/>
      <c r="D3" s="17"/>
      <c r="E3" s="29"/>
      <c r="F3" s="12"/>
      <c r="G3" s="29"/>
      <c r="H3" s="12"/>
      <c r="I3" s="29"/>
      <c r="J3" s="12"/>
      <c r="K3" s="29"/>
      <c r="L3" s="12"/>
      <c r="M3" s="29"/>
      <c r="N3" s="12"/>
      <c r="O3" s="29"/>
      <c r="P3" s="12"/>
      <c r="Q3" s="29"/>
      <c r="R3" s="12"/>
      <c r="S3" s="29"/>
      <c r="T3" s="12"/>
      <c r="U3" s="29"/>
      <c r="V3" s="12"/>
      <c r="W3" s="29"/>
      <c r="X3" s="12"/>
      <c r="Y3" s="29"/>
      <c r="Z3" s="12"/>
      <c r="AA3" s="29"/>
      <c r="AB3" s="12"/>
      <c r="AC3" s="29"/>
      <c r="AD3" s="12"/>
      <c r="AE3" s="29"/>
      <c r="AF3" s="32"/>
      <c r="AG3" s="29"/>
      <c r="AH3" s="12"/>
      <c r="AI3" s="29"/>
      <c r="AJ3" s="32"/>
      <c r="AK3" s="29"/>
      <c r="AL3" s="12"/>
      <c r="AM3" s="24"/>
      <c r="AN3" s="12"/>
    </row>
    <row r="4" spans="1:40" s="37" customFormat="1" ht="38.25" customHeight="1" x14ac:dyDescent="0.25">
      <c r="A4" s="5" t="s">
        <v>64</v>
      </c>
      <c r="B4" s="21">
        <v>15</v>
      </c>
      <c r="C4" s="26"/>
      <c r="D4" s="18"/>
      <c r="E4" s="33"/>
      <c r="F4" s="47"/>
      <c r="G4" s="33"/>
      <c r="H4" s="47"/>
      <c r="I4" s="33"/>
      <c r="J4" s="47"/>
      <c r="K4" s="33"/>
      <c r="L4" s="47"/>
      <c r="M4" s="33"/>
      <c r="N4" s="47"/>
      <c r="O4" s="33"/>
      <c r="P4" s="47"/>
      <c r="Q4" s="33"/>
      <c r="R4" s="47"/>
      <c r="S4" s="33"/>
      <c r="T4" s="47"/>
      <c r="U4" s="33"/>
      <c r="V4" s="47"/>
      <c r="W4" s="33"/>
      <c r="X4" s="47"/>
      <c r="Y4" s="33"/>
      <c r="Z4" s="34"/>
      <c r="AA4" s="33"/>
      <c r="AB4" s="34"/>
      <c r="AC4" s="33"/>
      <c r="AD4" s="34"/>
      <c r="AE4" s="33"/>
      <c r="AF4" s="35"/>
      <c r="AG4" s="33"/>
      <c r="AH4" s="34"/>
      <c r="AI4" s="33"/>
      <c r="AJ4" s="35"/>
      <c r="AK4" s="33"/>
      <c r="AL4" s="34"/>
      <c r="AM4" s="36"/>
      <c r="AN4" s="47"/>
    </row>
    <row r="5" spans="1:40" s="37" customFormat="1" ht="38.25" customHeight="1" x14ac:dyDescent="0.25">
      <c r="A5" s="6" t="s">
        <v>65</v>
      </c>
      <c r="B5" s="21">
        <v>15</v>
      </c>
      <c r="C5" s="26"/>
      <c r="D5" s="18"/>
      <c r="E5" s="33"/>
      <c r="F5" s="47"/>
      <c r="G5" s="33"/>
      <c r="H5" s="47"/>
      <c r="I5" s="33"/>
      <c r="J5" s="47"/>
      <c r="K5" s="33"/>
      <c r="L5" s="47"/>
      <c r="M5" s="33"/>
      <c r="N5" s="47"/>
      <c r="O5" s="33"/>
      <c r="P5" s="47"/>
      <c r="Q5" s="33"/>
      <c r="R5" s="47"/>
      <c r="S5" s="33"/>
      <c r="T5" s="47"/>
      <c r="U5" s="33"/>
      <c r="V5" s="47"/>
      <c r="W5" s="33"/>
      <c r="X5" s="47"/>
      <c r="Y5" s="33"/>
      <c r="Z5" s="34"/>
      <c r="AA5" s="33"/>
      <c r="AB5" s="34"/>
      <c r="AC5" s="33"/>
      <c r="AD5" s="34"/>
      <c r="AE5" s="33"/>
      <c r="AF5" s="35"/>
      <c r="AG5" s="33"/>
      <c r="AH5" s="34"/>
      <c r="AI5" s="33"/>
      <c r="AJ5" s="35"/>
      <c r="AK5" s="33"/>
      <c r="AL5" s="34"/>
      <c r="AM5" s="36"/>
      <c r="AN5" s="47"/>
    </row>
    <row r="6" spans="1:40" s="42" customFormat="1" x14ac:dyDescent="0.25">
      <c r="A6" s="9" t="s">
        <v>15</v>
      </c>
      <c r="B6" s="22"/>
      <c r="C6" s="27"/>
      <c r="D6" s="19"/>
      <c r="E6" s="38"/>
      <c r="F6" s="48"/>
      <c r="G6" s="38"/>
      <c r="H6" s="48"/>
      <c r="I6" s="38"/>
      <c r="J6" s="48"/>
      <c r="K6" s="38"/>
      <c r="L6" s="48"/>
      <c r="M6" s="38"/>
      <c r="N6" s="48"/>
      <c r="O6" s="38"/>
      <c r="P6" s="48"/>
      <c r="Q6" s="38"/>
      <c r="R6" s="48"/>
      <c r="S6" s="38"/>
      <c r="T6" s="48"/>
      <c r="U6" s="38"/>
      <c r="V6" s="48"/>
      <c r="W6" s="38"/>
      <c r="X6" s="48"/>
      <c r="Y6" s="38"/>
      <c r="Z6" s="39"/>
      <c r="AA6" s="38"/>
      <c r="AB6" s="39"/>
      <c r="AC6" s="38"/>
      <c r="AD6" s="39"/>
      <c r="AE6" s="38"/>
      <c r="AF6" s="40"/>
      <c r="AG6" s="38"/>
      <c r="AH6" s="39"/>
      <c r="AI6" s="38"/>
      <c r="AJ6" s="40"/>
      <c r="AK6" s="38"/>
      <c r="AL6" s="39"/>
      <c r="AM6" s="41"/>
      <c r="AN6" s="48"/>
    </row>
    <row r="7" spans="1:40" s="37" customFormat="1" ht="38.25" customHeight="1" x14ac:dyDescent="0.25">
      <c r="A7" s="6" t="s">
        <v>66</v>
      </c>
      <c r="B7" s="21">
        <v>20</v>
      </c>
      <c r="C7" s="26"/>
      <c r="D7" s="47"/>
      <c r="E7" s="33"/>
      <c r="F7" s="47"/>
      <c r="G7" s="33"/>
      <c r="H7" s="47"/>
      <c r="I7" s="33"/>
      <c r="J7" s="47"/>
      <c r="K7" s="33"/>
      <c r="L7" s="47"/>
      <c r="M7" s="33"/>
      <c r="N7" s="47"/>
      <c r="O7" s="33"/>
      <c r="P7" s="47"/>
      <c r="Q7" s="33"/>
      <c r="R7" s="47"/>
      <c r="S7" s="33"/>
      <c r="T7" s="50"/>
      <c r="U7" s="33"/>
      <c r="V7" s="47"/>
      <c r="W7" s="33"/>
      <c r="X7" s="47"/>
      <c r="Y7" s="33"/>
      <c r="Z7" s="34"/>
      <c r="AA7" s="33"/>
      <c r="AB7" s="34"/>
      <c r="AC7" s="33"/>
      <c r="AD7" s="34"/>
      <c r="AE7" s="33"/>
      <c r="AF7" s="35"/>
      <c r="AG7" s="33"/>
      <c r="AH7" s="34"/>
      <c r="AI7" s="33"/>
      <c r="AJ7" s="35"/>
      <c r="AK7" s="33"/>
      <c r="AL7" s="34"/>
      <c r="AM7" s="36"/>
      <c r="AN7" s="47"/>
    </row>
    <row r="8" spans="1:40" s="37" customFormat="1" ht="38.25" customHeight="1" x14ac:dyDescent="0.25">
      <c r="A8" s="6" t="s">
        <v>67</v>
      </c>
      <c r="B8" s="21">
        <v>5</v>
      </c>
      <c r="C8" s="26"/>
      <c r="D8" s="18"/>
      <c r="E8" s="33"/>
      <c r="F8" s="47"/>
      <c r="G8" s="33"/>
      <c r="H8" s="47"/>
      <c r="I8" s="33"/>
      <c r="J8" s="47"/>
      <c r="K8" s="33"/>
      <c r="L8" s="47"/>
      <c r="M8" s="33"/>
      <c r="N8" s="47"/>
      <c r="O8" s="33"/>
      <c r="P8" s="47"/>
      <c r="Q8" s="33"/>
      <c r="R8" s="47"/>
      <c r="S8" s="33"/>
      <c r="T8" s="47"/>
      <c r="U8" s="33"/>
      <c r="V8" s="47"/>
      <c r="W8" s="33"/>
      <c r="X8" s="47"/>
      <c r="Y8" s="33"/>
      <c r="Z8" s="34"/>
      <c r="AA8" s="33"/>
      <c r="AB8" s="34"/>
      <c r="AC8" s="33"/>
      <c r="AD8" s="34"/>
      <c r="AE8" s="33"/>
      <c r="AF8" s="35"/>
      <c r="AG8" s="33"/>
      <c r="AH8" s="34"/>
      <c r="AI8" s="33"/>
      <c r="AJ8" s="35"/>
      <c r="AK8" s="33"/>
      <c r="AL8" s="34"/>
      <c r="AM8" s="36"/>
      <c r="AN8" s="47"/>
    </row>
    <row r="9" spans="1:40" s="42" customFormat="1" x14ac:dyDescent="0.25">
      <c r="A9" s="10" t="s">
        <v>18</v>
      </c>
      <c r="B9" s="23"/>
      <c r="C9" s="28"/>
      <c r="D9" s="20"/>
      <c r="E9" s="43"/>
      <c r="F9" s="49"/>
      <c r="G9" s="43"/>
      <c r="H9" s="49"/>
      <c r="I9" s="43"/>
      <c r="J9" s="49"/>
      <c r="K9" s="43"/>
      <c r="L9" s="49"/>
      <c r="M9" s="43"/>
      <c r="N9" s="49"/>
      <c r="O9" s="43"/>
      <c r="P9" s="49"/>
      <c r="Q9" s="43"/>
      <c r="R9" s="49"/>
      <c r="S9" s="43"/>
      <c r="T9" s="49"/>
      <c r="U9" s="43"/>
      <c r="V9" s="49"/>
      <c r="W9" s="43"/>
      <c r="X9" s="49"/>
      <c r="Y9" s="43"/>
      <c r="Z9" s="44"/>
      <c r="AA9" s="43"/>
      <c r="AB9" s="44"/>
      <c r="AC9" s="43"/>
      <c r="AD9" s="44"/>
      <c r="AE9" s="43"/>
      <c r="AF9" s="45"/>
      <c r="AG9" s="43"/>
      <c r="AH9" s="44"/>
      <c r="AI9" s="43"/>
      <c r="AJ9" s="45"/>
      <c r="AK9" s="43"/>
      <c r="AL9" s="44"/>
      <c r="AM9" s="46"/>
      <c r="AN9" s="49"/>
    </row>
    <row r="10" spans="1:40" s="37" customFormat="1" ht="38.25" customHeight="1" x14ac:dyDescent="0.25">
      <c r="A10" s="6" t="s">
        <v>68</v>
      </c>
      <c r="B10" s="21">
        <v>30</v>
      </c>
      <c r="C10" s="26"/>
      <c r="D10" s="18"/>
      <c r="E10" s="33"/>
      <c r="F10" s="47"/>
      <c r="G10" s="33"/>
      <c r="H10" s="47"/>
      <c r="I10" s="33"/>
      <c r="J10" s="47"/>
      <c r="K10" s="33"/>
      <c r="L10" s="47"/>
      <c r="M10" s="33"/>
      <c r="N10" s="47"/>
      <c r="O10" s="33"/>
      <c r="P10" s="47"/>
      <c r="Q10" s="33"/>
      <c r="R10" s="47"/>
      <c r="S10" s="33"/>
      <c r="T10" s="47"/>
      <c r="U10" s="33"/>
      <c r="V10" s="47"/>
      <c r="W10" s="33"/>
      <c r="X10" s="47"/>
      <c r="Y10" s="33"/>
      <c r="Z10" s="34"/>
      <c r="AA10" s="33"/>
      <c r="AB10" s="34"/>
      <c r="AC10" s="33"/>
      <c r="AD10" s="34"/>
      <c r="AE10" s="33"/>
      <c r="AF10" s="35"/>
      <c r="AG10" s="33"/>
      <c r="AH10" s="34"/>
      <c r="AI10" s="33"/>
      <c r="AJ10" s="35"/>
      <c r="AK10" s="33"/>
      <c r="AL10" s="34"/>
      <c r="AM10" s="36"/>
      <c r="AN10" s="47"/>
    </row>
    <row r="11" spans="1:40" s="37" customFormat="1" ht="38.25" customHeight="1" x14ac:dyDescent="0.25">
      <c r="A11" s="6" t="s">
        <v>69</v>
      </c>
      <c r="B11" s="21">
        <v>10</v>
      </c>
      <c r="C11" s="26"/>
      <c r="D11" s="18"/>
      <c r="E11" s="33"/>
      <c r="F11" s="47"/>
      <c r="G11" s="33"/>
      <c r="H11" s="52"/>
      <c r="I11" s="33"/>
      <c r="J11" s="47"/>
      <c r="K11" s="33"/>
      <c r="L11" s="52"/>
      <c r="M11" s="33"/>
      <c r="N11" s="52"/>
      <c r="O11" s="33"/>
      <c r="P11" s="52"/>
      <c r="Q11" s="33"/>
      <c r="R11" s="52"/>
      <c r="S11" s="33"/>
      <c r="T11" s="52"/>
      <c r="U11" s="33"/>
      <c r="V11" s="52"/>
      <c r="W11" s="33"/>
      <c r="X11" s="52"/>
      <c r="Y11" s="33"/>
      <c r="Z11" s="34"/>
      <c r="AA11" s="33"/>
      <c r="AB11" s="34"/>
      <c r="AC11" s="33"/>
      <c r="AD11" s="51"/>
      <c r="AE11" s="33"/>
      <c r="AF11" s="51"/>
      <c r="AG11" s="33"/>
      <c r="AH11" s="51"/>
      <c r="AI11" s="33"/>
      <c r="AJ11" s="53"/>
      <c r="AK11" s="33"/>
      <c r="AL11" s="51"/>
      <c r="AM11" s="36"/>
      <c r="AN11" s="52"/>
    </row>
    <row r="12" spans="1:40" s="37" customFormat="1" ht="38.25" customHeight="1" x14ac:dyDescent="0.25">
      <c r="A12" s="6" t="s">
        <v>70</v>
      </c>
      <c r="B12" s="21">
        <v>40</v>
      </c>
      <c r="C12" s="26"/>
      <c r="D12" s="18"/>
      <c r="E12" s="33"/>
      <c r="F12" s="47"/>
      <c r="G12" s="33"/>
      <c r="H12" s="47"/>
      <c r="I12" s="33"/>
      <c r="J12" s="18"/>
      <c r="K12" s="33"/>
      <c r="L12" s="47"/>
      <c r="M12" s="33"/>
      <c r="N12" s="47"/>
      <c r="O12" s="33"/>
      <c r="P12" s="47"/>
      <c r="Q12" s="33"/>
      <c r="R12" s="47"/>
      <c r="S12" s="33"/>
      <c r="T12" s="50"/>
      <c r="U12" s="33"/>
      <c r="V12" s="47"/>
      <c r="W12" s="33"/>
      <c r="X12" s="47"/>
      <c r="Y12" s="33"/>
      <c r="Z12" s="34"/>
      <c r="AA12" s="33"/>
      <c r="AB12" s="34"/>
      <c r="AC12" s="33"/>
      <c r="AD12" s="34"/>
      <c r="AE12" s="33"/>
      <c r="AF12" s="35"/>
      <c r="AG12" s="33"/>
      <c r="AH12" s="34"/>
      <c r="AI12" s="33"/>
      <c r="AJ12" s="35"/>
      <c r="AK12" s="33"/>
      <c r="AL12" s="34"/>
      <c r="AM12" s="36"/>
      <c r="AN12" s="47"/>
    </row>
    <row r="13" spans="1:40" s="37" customFormat="1" ht="38.25" customHeight="1" thickBot="1" x14ac:dyDescent="0.3">
      <c r="A13" s="57" t="s">
        <v>71</v>
      </c>
      <c r="B13" s="58">
        <v>20</v>
      </c>
      <c r="C13" s="59"/>
      <c r="D13" s="60"/>
      <c r="E13" s="61"/>
      <c r="F13" s="62"/>
      <c r="G13" s="61"/>
      <c r="H13" s="62"/>
      <c r="I13" s="61"/>
      <c r="J13" s="62"/>
      <c r="K13" s="61"/>
      <c r="L13" s="62"/>
      <c r="M13" s="61"/>
      <c r="N13" s="62"/>
      <c r="O13" s="61"/>
      <c r="P13" s="62"/>
      <c r="Q13" s="61"/>
      <c r="R13" s="62"/>
      <c r="S13" s="61"/>
      <c r="T13" s="62"/>
      <c r="U13" s="61"/>
      <c r="V13" s="62"/>
      <c r="W13" s="61"/>
      <c r="X13" s="62"/>
      <c r="Y13" s="61"/>
      <c r="Z13" s="63"/>
      <c r="AA13" s="61"/>
      <c r="AB13" s="63"/>
      <c r="AC13" s="61"/>
      <c r="AD13" s="63"/>
      <c r="AE13" s="61"/>
      <c r="AF13" s="64"/>
      <c r="AG13" s="61"/>
      <c r="AH13" s="63"/>
      <c r="AI13" s="61"/>
      <c r="AJ13" s="64"/>
      <c r="AK13" s="61"/>
      <c r="AL13" s="63"/>
      <c r="AM13" s="65"/>
      <c r="AN13" s="62"/>
    </row>
    <row r="14" spans="1:40" s="3" customFormat="1" ht="14.25" thickTop="1" thickBot="1" x14ac:dyDescent="0.25">
      <c r="A14" s="54"/>
      <c r="B14" s="55" t="s">
        <v>24</v>
      </c>
      <c r="C14" s="56">
        <f>SUM(($B4*C4)+($B5*C5)+($B7*C7)+($B8*C8)+($B10*C10)+($B11*C11)+($B12*C12)+($B13*C13))</f>
        <v>0</v>
      </c>
      <c r="D14" s="66">
        <f>C14/775</f>
        <v>0</v>
      </c>
      <c r="E14" s="56">
        <f>SUM(($B4*E4)+($B5*E5)+($B7*E7)+($B8*E8)+($B10*E10)+($B11*E11)+($B12*E12)+($B13*E13))</f>
        <v>0</v>
      </c>
      <c r="F14" s="66">
        <f>E14/775</f>
        <v>0</v>
      </c>
      <c r="G14" s="56">
        <f>SUM(($B4*G4)+($B5*G5)+($B7*G7)+($B8*G8)+($B10*G10)+($B11*G11)+($B12*G12)+($B13*G13))</f>
        <v>0</v>
      </c>
      <c r="H14" s="66">
        <f>G14/775</f>
        <v>0</v>
      </c>
      <c r="I14" s="56">
        <f>SUM(($B4*I4)+($B5*I5)+($B7*I7)+($B8*I8)+($B10*I10)+($B11*I11)+($B12*I12)+($B13*I13))</f>
        <v>0</v>
      </c>
      <c r="J14" s="66">
        <f>I14/775</f>
        <v>0</v>
      </c>
      <c r="K14" s="67">
        <f>SUM(($B4*K4)+($B5*K5)+($B7*K7)+($B8*K8)+($B10*K10)+($B11*K11)+($B12*K12)+($B13*K13))</f>
        <v>0</v>
      </c>
      <c r="L14" s="68">
        <f>K14/775</f>
        <v>0</v>
      </c>
      <c r="M14" s="67">
        <f>SUM(($B4*M4)+($B5*M5)+($B7*M7)+($B8*M8)+($B10*M10)+($B11*M11)+($B12*M12)+($B13*M13))</f>
        <v>0</v>
      </c>
      <c r="N14" s="68">
        <f>M14/775</f>
        <v>0</v>
      </c>
      <c r="O14" s="67">
        <f>SUM(($B4*O4)+($B5*O5)+($B7*O7)+($B8*O8)+($B10*O10)+($B11*O11)+($B12*O12)+($B13*O13))</f>
        <v>0</v>
      </c>
      <c r="P14" s="68">
        <f>O14/775</f>
        <v>0</v>
      </c>
      <c r="Q14" s="67">
        <f>SUM(($B4*Q4)+($B5*Q5)+($B7*Q7)+($B8*Q8)+($B10*Q10)+($B11*Q11)+($B12*Q12)+($B13*Q13))</f>
        <v>0</v>
      </c>
      <c r="R14" s="68">
        <f>Q14/775</f>
        <v>0</v>
      </c>
      <c r="S14" s="67">
        <f>SUM(($B4*S4)+($B5*S5)+($B7*S7)+($B8*S8)+($B10*S10)+($B11*S11)+($B12*S12)+($B13*S13))</f>
        <v>0</v>
      </c>
      <c r="T14" s="69">
        <f>S14/775</f>
        <v>0</v>
      </c>
      <c r="U14" s="70">
        <f>SUM(($B4*U4)+($B5*U5)+($B7*U7)+($B8*U8)+($B10*U10)+($B11*U11)+($B12*U12)+($B13*U13))</f>
        <v>0</v>
      </c>
      <c r="V14" s="68">
        <f>U14/775</f>
        <v>0</v>
      </c>
      <c r="W14" s="67">
        <f>SUM(($B4*W4)+($B5*W5)+($B7*W7)+($B8*W8)+($B10*W10)+($B11*W11)+($B12*W12)+($B13*W13))</f>
        <v>0</v>
      </c>
      <c r="X14" s="69">
        <f>W14/775</f>
        <v>0</v>
      </c>
      <c r="Y14" s="67">
        <f>SUM(($B4*Y4)+($B5*Y5)+($B7*Y7)+($B8*Y8)+($B10*Y10)+($B11*Y11)+($B12*Y12)+($B13*Y13))</f>
        <v>0</v>
      </c>
      <c r="Z14" s="69">
        <f>Y14/775</f>
        <v>0</v>
      </c>
      <c r="AA14" s="67">
        <f>SUM(($B4*AA4)+($B5*AA5)+($B7*AA7)+($B8*AA8)+($B10*AA10)+($B11*AA11)+($B12*AA12)+($B13*AA13))</f>
        <v>0</v>
      </c>
      <c r="AB14" s="69">
        <f>AA14/775</f>
        <v>0</v>
      </c>
      <c r="AC14" s="67">
        <f>SUM(($B4*AC4)+($B5*AC5)+($B7*AC7)+($B8*AC8)+($B10*AC10)+($B11*AC11)+($B12*AC12)+($B13*AC13))</f>
        <v>0</v>
      </c>
      <c r="AD14" s="69">
        <f>AC14/775</f>
        <v>0</v>
      </c>
      <c r="AE14" s="70">
        <f>SUM(($B4*AE4)+($B5*AE5)+($B7*AE7)+($B8*AE8)+($B10*AE10)+($B11*AE11)+($B12*AE12)+($B13*AE13))</f>
        <v>0</v>
      </c>
      <c r="AF14" s="68">
        <f>AE14/775</f>
        <v>0</v>
      </c>
      <c r="AG14" s="70">
        <f>SUM(($B4*AG4)+($B5*AG5)+($B7*AG7)+($B8*AG8)+($B10*AG10)+($B11*AG11)+($B12*AG12)+($B13*AG13))</f>
        <v>0</v>
      </c>
      <c r="AH14" s="68">
        <f>AG14/775</f>
        <v>0</v>
      </c>
      <c r="AI14" s="67">
        <f>SUM(($B4*AI4)+($B5*AI5)+($B7*AI7)+($B8*AI8)+($B10*AI10)+($B11*AI11)+($B12*AI12)+($B13*AI13))</f>
        <v>0</v>
      </c>
      <c r="AJ14" s="69">
        <f>AI14/775</f>
        <v>0</v>
      </c>
      <c r="AK14" s="67">
        <f>SUM(($B4*AK4)+($B5*AK5)+($B7*AK7)+($B8*AK8)+($B10*AK10)+($B11*AK11)+($B12*AK12)+($B13*AK13))</f>
        <v>0</v>
      </c>
      <c r="AL14" s="69">
        <f>AK14/775</f>
        <v>0</v>
      </c>
      <c r="AM14" s="67">
        <f>SUM(($B4*AM4)+($B5*AM5)+($B7*AM7)+($B8*AM8)+($B10*AM10)+($B11*AM11)+($B12*AM12)+($B13*AM13))</f>
        <v>0</v>
      </c>
      <c r="AN14" s="69">
        <f>AM14/775</f>
        <v>0</v>
      </c>
    </row>
    <row r="15" spans="1:40" ht="13.5" thickBot="1" x14ac:dyDescent="0.25">
      <c r="A15" s="109"/>
      <c r="B15" s="109"/>
    </row>
    <row r="16" spans="1:40" s="76" customFormat="1" ht="15" x14ac:dyDescent="0.25">
      <c r="A16" s="74" t="s">
        <v>25</v>
      </c>
      <c r="B16" s="73" t="s">
        <v>8</v>
      </c>
      <c r="C16" s="75" t="s">
        <v>26</v>
      </c>
      <c r="D16" s="73" t="s">
        <v>27</v>
      </c>
      <c r="E16" s="75" t="s">
        <v>26</v>
      </c>
      <c r="F16" s="73" t="s">
        <v>27</v>
      </c>
      <c r="G16" s="75" t="s">
        <v>26</v>
      </c>
      <c r="H16" s="73" t="s">
        <v>27</v>
      </c>
      <c r="I16" s="75" t="s">
        <v>26</v>
      </c>
      <c r="J16" s="73" t="s">
        <v>27</v>
      </c>
      <c r="K16" s="75" t="s">
        <v>26</v>
      </c>
      <c r="L16" s="73" t="s">
        <v>27</v>
      </c>
      <c r="M16" s="75" t="s">
        <v>26</v>
      </c>
      <c r="N16" s="73" t="s">
        <v>27</v>
      </c>
      <c r="O16" s="75" t="s">
        <v>26</v>
      </c>
      <c r="P16" s="73" t="s">
        <v>27</v>
      </c>
      <c r="Q16" s="75" t="s">
        <v>26</v>
      </c>
      <c r="R16" s="73" t="s">
        <v>27</v>
      </c>
      <c r="S16" s="75" t="s">
        <v>26</v>
      </c>
      <c r="T16" s="73" t="s">
        <v>27</v>
      </c>
      <c r="U16" s="75" t="s">
        <v>26</v>
      </c>
      <c r="V16" s="73" t="s">
        <v>27</v>
      </c>
      <c r="W16" s="75" t="s">
        <v>26</v>
      </c>
      <c r="X16" s="73" t="s">
        <v>27</v>
      </c>
      <c r="Y16" s="75" t="s">
        <v>26</v>
      </c>
      <c r="Z16" s="73" t="s">
        <v>27</v>
      </c>
      <c r="AA16" s="75" t="s">
        <v>26</v>
      </c>
      <c r="AB16" s="73" t="s">
        <v>27</v>
      </c>
      <c r="AC16" s="75" t="s">
        <v>26</v>
      </c>
      <c r="AD16" s="73" t="s">
        <v>27</v>
      </c>
      <c r="AE16" s="75" t="s">
        <v>26</v>
      </c>
      <c r="AF16" s="73" t="s">
        <v>27</v>
      </c>
      <c r="AG16" s="75" t="s">
        <v>26</v>
      </c>
      <c r="AH16" s="73" t="s">
        <v>27</v>
      </c>
      <c r="AI16" s="75" t="s">
        <v>26</v>
      </c>
      <c r="AJ16" s="73" t="s">
        <v>27</v>
      </c>
      <c r="AK16" s="75" t="s">
        <v>26</v>
      </c>
      <c r="AL16" s="73" t="s">
        <v>27</v>
      </c>
      <c r="AM16" s="75" t="s">
        <v>26</v>
      </c>
      <c r="AN16" s="73" t="s">
        <v>27</v>
      </c>
    </row>
    <row r="17" spans="1:40" s="37" customFormat="1" ht="64.5" thickBot="1" x14ac:dyDescent="0.3">
      <c r="A17" s="71" t="s">
        <v>28</v>
      </c>
      <c r="B17" s="72">
        <v>140</v>
      </c>
      <c r="C17" s="80" t="e">
        <f>(MIN($D$17,$F$17,$H$17,$J$17,$L$17,$N$17,$P$17,$R$17,$T$17,$V$17,$X$17,$Z$17,$AB$17,$AD$17,$AF$17,$AH$17,$AJ$17,$AL$17,$AN$17)/D17)*$B$17</f>
        <v>#DIV/0!</v>
      </c>
      <c r="D17" s="77"/>
      <c r="E17" s="80" t="e">
        <f>(MIN($D$17,$F$17,$H$17,$J$17,$L$17,$N$17,$P$17,$R$17,$T$17,$V$17,$X$17,$Z$17,$AB$17,$AD$17,$AF$17,$AH$17,$AJ$17,$AL$17,$AN$17)/F17)*$B$17</f>
        <v>#DIV/0!</v>
      </c>
      <c r="F17" s="77"/>
      <c r="G17" s="80" t="e">
        <f>(MIN($D$17,$F$17,$H$17,$J$17,$L$17,$N$17,$P$17,$R$17,$T$17,$V$17,$X$17,$Z$17,$AB$17,$AD$17,$AF$17,$AH$17,$AJ$17,$AL$17,$AN$17)/H17)*$B$17</f>
        <v>#DIV/0!</v>
      </c>
      <c r="H17" s="77"/>
      <c r="I17" s="80" t="e">
        <f>(MIN($D$17,$F$17,$H$17,$J$17,$L$17,$N$17,$P$17,$R$17,$T$17,$V$17,$X$17,$Z$17,$AB$17,$AD$17,$AF$17,$AH$17,$AJ$17,$AL$17,$AN$17)/J17)*$B$17</f>
        <v>#DIV/0!</v>
      </c>
      <c r="J17" s="77"/>
      <c r="K17" s="80" t="e">
        <f>(MIN($D$17,$F$17,$H$17,$J$17,$L$17,$N$17,$P$17,$R$17,$T$17,$V$17,$X$17,$Z$17,$AB$17,$AD$17,$AF$17,$AH$17,$AJ$17,$AL$17,$AN$17)/L17)*$B$17</f>
        <v>#DIV/0!</v>
      </c>
      <c r="L17" s="77"/>
      <c r="M17" s="80" t="e">
        <f>(MIN($D$17,$F$17,$H$17,$J$17,$L$17,$N$17,$P$17,$R$17,$T$17,$V$17,$X$17,$Z$17,$AB$17,$AD$17,$AF$17,$AH$17,$AJ$17,$AL$17,$AN$17)/N17)*$B$17</f>
        <v>#DIV/0!</v>
      </c>
      <c r="N17" s="77"/>
      <c r="O17" s="80" t="e">
        <f>(MIN($D$17,$F$17,$H$17,$J$17,$L$17,$N$17,$P$17,$R$17,$T$17,$V$17,$X$17,$Z$17,$AB$17,$AD$17,$AF$17,$AH$17,$AJ$17,$AL$17,$AN$17)/P17)*$B$17</f>
        <v>#DIV/0!</v>
      </c>
      <c r="P17" s="77"/>
      <c r="Q17" s="80" t="e">
        <f>(MIN($D$17,$F$17,$H$17,$J$17,$L$17,$N$17,$P$17,$R$17,$T$17,$V$17,$X$17,$Z$17,$AB$17,$AD$17,$AF$17,$AH$17,$AJ$17,$AL$17,$AN$17)/R17)*$B$17</f>
        <v>#DIV/0!</v>
      </c>
      <c r="R17" s="77"/>
      <c r="S17" s="80" t="e">
        <f>(MIN($D$17,$F$17,$H$17,$J$17,$L$17,$N$17,$P$17,$R$17,$T$17,$V$17,$X$17,$Z$17,$AB$17,$AD$17,$AF$17,$AH$17,$AJ$17,$AL$17,$AN$17)/T17)*$B$17</f>
        <v>#DIV/0!</v>
      </c>
      <c r="T17" s="78"/>
      <c r="U17" s="80" t="e">
        <f>(MIN($D$17,$F$17,$H$17,$J$17,$L$17,$N$17,$P$17,$R$17,$T$17,$V$17,$X$17,$Z$17,$AB$17,$AD$17,$AF$17,$AH$17,$AJ$17,$AL$17,$AN$17)/V17)*$B$17</f>
        <v>#DIV/0!</v>
      </c>
      <c r="V17" s="77"/>
      <c r="W17" s="80" t="e">
        <f>(MIN($D$17,$F$17,$H$17,$J$17,$L$17,$N$17,$P$17,$R$17,$T$17,$V$17,$X$17,$Z$17,$AB$17,$AD$17,$AF$17,$AH$17,$AJ$17,$AL$17,$AN$17)/X17)*$B$17</f>
        <v>#DIV/0!</v>
      </c>
      <c r="X17" s="78"/>
      <c r="Y17" s="80" t="e">
        <f>(MIN($D$17,$F$17,$H$17,$J$17,$L$17,$N$17,$P$17,$R$17,$T$17,$V$17,$X$17,$Z$17,$AB$17,$AD$17,$AF$17,$AH$17,$AJ$17,$AL$17,$AN$17)/Z17)*$B$17</f>
        <v>#DIV/0!</v>
      </c>
      <c r="Z17" s="78"/>
      <c r="AA17" s="80" t="e">
        <f>(MIN($D$17,$F$17,$H$17,$J$17,$L$17,$N$17,$P$17,$R$17,$T$17,$V$17,$X$17,$Z$17,$AB$17,$AD$17,$AF$17,$AH$17,$AJ$17,$AL$17,$AN$17)/AB17)*$B$17</f>
        <v>#DIV/0!</v>
      </c>
      <c r="AB17" s="78"/>
      <c r="AC17" s="80" t="e">
        <f>(MIN($D$17,$F$17,$H$17,$J$17,$L$17,$N$17,$P$17,$R$17,$T$17,$V$17,$X$17,$Z$17,$AB$17,$AD$17,$AF$17,$AH$17,$AJ$17,$AL$17,$AN$17)/AD17)*$B$17</f>
        <v>#DIV/0!</v>
      </c>
      <c r="AD17" s="78"/>
      <c r="AE17" s="80" t="e">
        <f>(MIN($D$17,$F$17,$H$17,$J$17,$L$17,$N$17,$P$17,$R$17,$T$17,$V$17,$X$17,$Z$17,$AB$17,$AD$17,$AF$17,$AH$17,$AJ$17,$AL$17,$AN$17)/AF17)*$B$17</f>
        <v>#DIV/0!</v>
      </c>
      <c r="AF17" s="77"/>
      <c r="AG17" s="80" t="e">
        <f>(MIN($D$17,$F$17,$H$17,$J$17,$L$17,$N$17,$P$17,$R$17,$T$17,$V$17,$X$17,$Z$17,$AB$17,$AD$17,$AF$17,$AH$17,$AJ$17,$AL$17,$AN$17)/AH17)*$B$17</f>
        <v>#DIV/0!</v>
      </c>
      <c r="AH17" s="77"/>
      <c r="AI17" s="80" t="e">
        <f>(MIN($D$17,$F$17,$H$17,$J$17,$L$17,$N$17,$P$17,$R$17,$T$17,$V$17,$X$17,$Z$17,$AB$17,$AD$17,$AF$17,$AH$17,$AJ$17,$AL$17,$AN$17)/AJ17)*$B$17</f>
        <v>#DIV/0!</v>
      </c>
      <c r="AJ17" s="78"/>
      <c r="AK17" s="80" t="e">
        <f>(MIN($D$17,$F$17,$H$17,$J$17,$L$17,$N$17,$P$17,$R$17,$T$17,$V$17,$X$17,$Z$17,$AB$17,$AD$17,$AF$17,$AH$17,$AJ$17,$AL$17,$AN$17)/AL17)*$B$17</f>
        <v>#DIV/0!</v>
      </c>
      <c r="AL17" s="78"/>
      <c r="AM17" s="80" t="e">
        <f>(MIN($D$17,$F$17,$H$17,$J$17,$L$17,$N$17,$P$17,$R$17,$T$17,$V$17,$X$17,$Z$17,$AB$17,$AD$17,$AF$17,$AH$17,$AJ$17,$AL$17,$AN$17)/AN17)*$B$17</f>
        <v>#DIV/0!</v>
      </c>
      <c r="AN17" s="79"/>
    </row>
    <row r="18" spans="1:40" ht="14.25" thickTop="1" thickBot="1" x14ac:dyDescent="0.25">
      <c r="A18" s="109"/>
      <c r="B18" s="55" t="s">
        <v>29</v>
      </c>
      <c r="C18" s="81" t="e">
        <f>C14+C17</f>
        <v>#DIV/0!</v>
      </c>
      <c r="D18" s="82"/>
      <c r="E18" s="81" t="e">
        <f>E14+E17</f>
        <v>#DIV/0!</v>
      </c>
      <c r="F18" s="82"/>
      <c r="G18" s="81" t="e">
        <f>G14+G17</f>
        <v>#DIV/0!</v>
      </c>
      <c r="H18" s="82"/>
      <c r="I18" s="81" t="e">
        <f>I14+I17</f>
        <v>#DIV/0!</v>
      </c>
      <c r="J18" s="82"/>
      <c r="K18" s="81" t="e">
        <f>K14+K17</f>
        <v>#DIV/0!</v>
      </c>
      <c r="L18" s="82"/>
      <c r="M18" s="81" t="e">
        <f>M14+M17</f>
        <v>#DIV/0!</v>
      </c>
      <c r="N18" s="82"/>
      <c r="O18" s="81" t="e">
        <f>O14+O17</f>
        <v>#DIV/0!</v>
      </c>
      <c r="P18" s="82"/>
      <c r="Q18" s="81" t="e">
        <f>Q14+Q17</f>
        <v>#DIV/0!</v>
      </c>
      <c r="R18" s="82"/>
      <c r="S18" s="81" t="e">
        <f>S14+S17</f>
        <v>#DIV/0!</v>
      </c>
      <c r="T18" s="82"/>
      <c r="U18" s="81" t="e">
        <f>U14+U17</f>
        <v>#DIV/0!</v>
      </c>
      <c r="V18" s="82"/>
      <c r="W18" s="81" t="e">
        <f>W14+W17</f>
        <v>#DIV/0!</v>
      </c>
      <c r="X18" s="82"/>
      <c r="Y18" s="81" t="e">
        <f>Y14+Y17</f>
        <v>#DIV/0!</v>
      </c>
      <c r="Z18" s="82"/>
      <c r="AA18" s="81" t="e">
        <f>AA14+AA17</f>
        <v>#DIV/0!</v>
      </c>
      <c r="AB18" s="82"/>
      <c r="AC18" s="81" t="e">
        <f>AC14+AC17</f>
        <v>#DIV/0!</v>
      </c>
      <c r="AD18" s="82"/>
      <c r="AE18" s="81" t="e">
        <f>AE14+AE17</f>
        <v>#DIV/0!</v>
      </c>
      <c r="AF18" s="82"/>
      <c r="AG18" s="81" t="e">
        <f>AG14+AG17</f>
        <v>#DIV/0!</v>
      </c>
      <c r="AH18" s="82"/>
      <c r="AI18" s="81" t="e">
        <f>AI14+AI17</f>
        <v>#DIV/0!</v>
      </c>
      <c r="AJ18" s="82"/>
      <c r="AK18" s="81" t="e">
        <f>AK14+AK17</f>
        <v>#DIV/0!</v>
      </c>
      <c r="AL18" s="82"/>
      <c r="AM18" s="81" t="e">
        <f>AM14+AM17</f>
        <v>#DIV/0!</v>
      </c>
      <c r="AN18" s="82"/>
    </row>
    <row r="19" spans="1:40" x14ac:dyDescent="0.2">
      <c r="A19" s="109"/>
      <c r="B19" s="109"/>
    </row>
    <row r="20" spans="1:40" x14ac:dyDescent="0.2">
      <c r="A20" s="109"/>
      <c r="B20" s="109"/>
    </row>
    <row r="21" spans="1:40" x14ac:dyDescent="0.2">
      <c r="A21" s="109"/>
      <c r="B21" s="109"/>
    </row>
    <row r="22" spans="1:40" x14ac:dyDescent="0.2">
      <c r="A22" s="109"/>
      <c r="B22" s="109"/>
    </row>
    <row r="23" spans="1:40" x14ac:dyDescent="0.2">
      <c r="A23" s="112" t="s">
        <v>30</v>
      </c>
      <c r="B23" s="112"/>
    </row>
    <row r="24" spans="1:40" x14ac:dyDescent="0.2">
      <c r="A24" s="112" t="s">
        <v>35</v>
      </c>
      <c r="B24" s="112"/>
    </row>
    <row r="25" spans="1:40" x14ac:dyDescent="0.2">
      <c r="A25" s="112" t="s">
        <v>39</v>
      </c>
      <c r="B25" s="112"/>
    </row>
    <row r="26" spans="1:40" x14ac:dyDescent="0.2">
      <c r="A26" s="112" t="s">
        <v>42</v>
      </c>
      <c r="B26" s="112"/>
    </row>
    <row r="27" spans="1:40" x14ac:dyDescent="0.2">
      <c r="A27" s="112" t="s">
        <v>44</v>
      </c>
      <c r="B27" s="112"/>
    </row>
    <row r="28" spans="1:40" x14ac:dyDescent="0.2">
      <c r="A28" s="111" t="s">
        <v>45</v>
      </c>
      <c r="B28" s="111"/>
    </row>
  </sheetData>
  <mergeCells count="6">
    <mergeCell ref="A28:B28"/>
    <mergeCell ref="A23:B23"/>
    <mergeCell ref="A24:B24"/>
    <mergeCell ref="A25:B25"/>
    <mergeCell ref="A26:B26"/>
    <mergeCell ref="A27:B27"/>
  </mergeCells>
  <conditionalFormatting sqref="D14">
    <cfRule type="cellIs" dxfId="56" priority="55" operator="lessThan">
      <formula>0.6</formula>
    </cfRule>
    <cfRule type="cellIs" dxfId="55" priority="56" operator="greaterThan">
      <formula>0.6</formula>
    </cfRule>
    <cfRule type="cellIs" dxfId="54" priority="57" operator="equal">
      <formula>0.6</formula>
    </cfRule>
  </conditionalFormatting>
  <conditionalFormatting sqref="L14">
    <cfRule type="cellIs" dxfId="53" priority="52" operator="lessThan">
      <formula>0.6</formula>
    </cfRule>
    <cfRule type="cellIs" dxfId="52" priority="53" operator="greaterThan">
      <formula>0.6</formula>
    </cfRule>
    <cfRule type="cellIs" dxfId="51" priority="54" operator="equal">
      <formula>0.6</formula>
    </cfRule>
  </conditionalFormatting>
  <conditionalFormatting sqref="N14">
    <cfRule type="cellIs" dxfId="50" priority="49" operator="lessThan">
      <formula>0.6</formula>
    </cfRule>
    <cfRule type="cellIs" dxfId="49" priority="50" operator="greaterThan">
      <formula>0.6</formula>
    </cfRule>
    <cfRule type="cellIs" dxfId="48" priority="51" operator="equal">
      <formula>0.6</formula>
    </cfRule>
  </conditionalFormatting>
  <conditionalFormatting sqref="P14">
    <cfRule type="cellIs" dxfId="47" priority="46" operator="lessThan">
      <formula>0.6</formula>
    </cfRule>
    <cfRule type="cellIs" dxfId="46" priority="47" operator="greaterThan">
      <formula>0.6</formula>
    </cfRule>
    <cfRule type="cellIs" dxfId="45" priority="48" operator="equal">
      <formula>0.6</formula>
    </cfRule>
  </conditionalFormatting>
  <conditionalFormatting sqref="R14">
    <cfRule type="cellIs" dxfId="44" priority="43" operator="lessThan">
      <formula>0.6</formula>
    </cfRule>
    <cfRule type="cellIs" dxfId="43" priority="44" operator="greaterThan">
      <formula>0.6</formula>
    </cfRule>
    <cfRule type="cellIs" dxfId="42" priority="45" operator="equal">
      <formula>0.6</formula>
    </cfRule>
  </conditionalFormatting>
  <conditionalFormatting sqref="T14">
    <cfRule type="cellIs" dxfId="41" priority="40" operator="lessThan">
      <formula>0.6</formula>
    </cfRule>
    <cfRule type="cellIs" dxfId="40" priority="41" operator="greaterThan">
      <formula>0.6</formula>
    </cfRule>
    <cfRule type="cellIs" dxfId="39" priority="42" operator="equal">
      <formula>0.6</formula>
    </cfRule>
  </conditionalFormatting>
  <conditionalFormatting sqref="V14">
    <cfRule type="cellIs" dxfId="38" priority="37" operator="lessThan">
      <formula>0.6</formula>
    </cfRule>
    <cfRule type="cellIs" dxfId="37" priority="38" operator="greaterThan">
      <formula>0.6</formula>
    </cfRule>
    <cfRule type="cellIs" dxfId="36" priority="39" operator="equal">
      <formula>0.6</formula>
    </cfRule>
  </conditionalFormatting>
  <conditionalFormatting sqref="X14">
    <cfRule type="cellIs" dxfId="35" priority="34" operator="lessThan">
      <formula>0.6</formula>
    </cfRule>
    <cfRule type="cellIs" dxfId="34" priority="35" operator="greaterThan">
      <formula>0.6</formula>
    </cfRule>
    <cfRule type="cellIs" dxfId="33" priority="36" operator="equal">
      <formula>0.6</formula>
    </cfRule>
  </conditionalFormatting>
  <conditionalFormatting sqref="Z14">
    <cfRule type="cellIs" dxfId="32" priority="31" operator="lessThan">
      <formula>0.6</formula>
    </cfRule>
    <cfRule type="cellIs" dxfId="31" priority="32" operator="greaterThan">
      <formula>0.6</formula>
    </cfRule>
    <cfRule type="cellIs" dxfId="30" priority="33" operator="equal">
      <formula>0.6</formula>
    </cfRule>
  </conditionalFormatting>
  <conditionalFormatting sqref="AB14">
    <cfRule type="cellIs" dxfId="29" priority="28" operator="lessThan">
      <formula>0.6</formula>
    </cfRule>
    <cfRule type="cellIs" dxfId="28" priority="29" operator="greaterThan">
      <formula>0.6</formula>
    </cfRule>
    <cfRule type="cellIs" dxfId="27" priority="30" operator="equal">
      <formula>0.6</formula>
    </cfRule>
  </conditionalFormatting>
  <conditionalFormatting sqref="AD14">
    <cfRule type="cellIs" dxfId="26" priority="25" operator="lessThan">
      <formula>0.6</formula>
    </cfRule>
    <cfRule type="cellIs" dxfId="25" priority="26" operator="greaterThan">
      <formula>0.6</formula>
    </cfRule>
    <cfRule type="cellIs" dxfId="24" priority="27" operator="equal">
      <formula>0.6</formula>
    </cfRule>
  </conditionalFormatting>
  <conditionalFormatting sqref="AF14">
    <cfRule type="cellIs" dxfId="23" priority="22" operator="lessThan">
      <formula>0.6</formula>
    </cfRule>
    <cfRule type="cellIs" dxfId="22" priority="23" operator="greaterThan">
      <formula>0.6</formula>
    </cfRule>
    <cfRule type="cellIs" dxfId="21" priority="24" operator="equal">
      <formula>0.6</formula>
    </cfRule>
  </conditionalFormatting>
  <conditionalFormatting sqref="AH14">
    <cfRule type="cellIs" dxfId="20" priority="19" operator="lessThan">
      <formula>0.6</formula>
    </cfRule>
    <cfRule type="cellIs" dxfId="19" priority="20" operator="greaterThan">
      <formula>0.6</formula>
    </cfRule>
    <cfRule type="cellIs" dxfId="18" priority="21" operator="equal">
      <formula>0.6</formula>
    </cfRule>
  </conditionalFormatting>
  <conditionalFormatting sqref="AJ14">
    <cfRule type="cellIs" dxfId="17" priority="16" operator="lessThan">
      <formula>0.6</formula>
    </cfRule>
    <cfRule type="cellIs" dxfId="16" priority="17" operator="greaterThan">
      <formula>0.6</formula>
    </cfRule>
    <cfRule type="cellIs" dxfId="15" priority="18" operator="equal">
      <formula>0.6</formula>
    </cfRule>
  </conditionalFormatting>
  <conditionalFormatting sqref="AL14">
    <cfRule type="cellIs" dxfId="14" priority="13" operator="lessThan">
      <formula>0.6</formula>
    </cfRule>
    <cfRule type="cellIs" dxfId="13" priority="14" operator="greaterThan">
      <formula>0.6</formula>
    </cfRule>
    <cfRule type="cellIs" dxfId="12" priority="15" operator="equal">
      <formula>0.6</formula>
    </cfRule>
  </conditionalFormatting>
  <conditionalFormatting sqref="AN14">
    <cfRule type="cellIs" dxfId="11" priority="10" operator="lessThan">
      <formula>0.6</formula>
    </cfRule>
    <cfRule type="cellIs" dxfId="10" priority="11" operator="greaterThan">
      <formula>0.6</formula>
    </cfRule>
    <cfRule type="cellIs" dxfId="9" priority="12" operator="equal">
      <formula>0.6</formula>
    </cfRule>
  </conditionalFormatting>
  <conditionalFormatting sqref="F14">
    <cfRule type="cellIs" dxfId="8" priority="7" operator="lessThan">
      <formula>0.6</formula>
    </cfRule>
    <cfRule type="cellIs" dxfId="7" priority="8" operator="greaterThan">
      <formula>0.6</formula>
    </cfRule>
    <cfRule type="cellIs" dxfId="6" priority="9" operator="equal">
      <formula>0.6</formula>
    </cfRule>
  </conditionalFormatting>
  <conditionalFormatting sqref="H14">
    <cfRule type="cellIs" dxfId="5" priority="4" operator="lessThan">
      <formula>0.6</formula>
    </cfRule>
    <cfRule type="cellIs" dxfId="4" priority="5" operator="greaterThan">
      <formula>0.6</formula>
    </cfRule>
    <cfRule type="cellIs" dxfId="3" priority="6" operator="equal">
      <formula>0.6</formula>
    </cfRule>
  </conditionalFormatting>
  <conditionalFormatting sqref="J14">
    <cfRule type="cellIs" dxfId="2" priority="1" operator="lessThan">
      <formula>0.6</formula>
    </cfRule>
    <cfRule type="cellIs" dxfId="1" priority="2" operator="greaterThan">
      <formula>0.6</formula>
    </cfRule>
    <cfRule type="cellIs" dxfId="0" priority="3" operator="equal">
      <formula>0.6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1</vt:lpstr>
      <vt:lpstr>Version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Schweitzer, Ann</dc:creator>
  <cp:keywords/>
  <dc:description/>
  <cp:lastModifiedBy>Garner, Kate</cp:lastModifiedBy>
  <cp:revision/>
  <dcterms:created xsi:type="dcterms:W3CDTF">2022-12-05T23:17:09Z</dcterms:created>
  <dcterms:modified xsi:type="dcterms:W3CDTF">2022-12-22T13:47:15Z</dcterms:modified>
  <cp:category/>
  <cp:contentStatus/>
</cp:coreProperties>
</file>