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U:\CB\"/>
    </mc:Choice>
  </mc:AlternateContent>
  <xr:revisionPtr revIDLastSave="0" documentId="13_ncr:1_{DF1694B0-D632-441D-88B5-1E5A46E92F2A}" xr6:coauthVersionLast="47" xr6:coauthVersionMax="47" xr10:uidLastSave="{00000000-0000-0000-0000-000000000000}"/>
  <bookViews>
    <workbookView xWindow="-120" yWindow="-120" windowWidth="29040" windowHeight="15720" tabRatio="727" firstSheet="4" activeTab="7" xr2:uid="{00000000-000D-0000-FFFF-FFFF00000000}"/>
  </bookViews>
  <sheets>
    <sheet name="Instructions" sheetId="8" r:id="rId1"/>
    <sheet name="Cost Summary" sheetId="6" r:id="rId2"/>
    <sheet name="Rate Card" sheetId="10" r:id="rId3"/>
    <sheet name="Hardware BOM" sheetId="11" r:id="rId4"/>
    <sheet name="FAST Proposed Payment Schedule" sheetId="13" r:id="rId5"/>
    <sheet name="Amendment 3" sheetId="15" r:id="rId6"/>
    <sheet name="Combined Payment Schedule" sheetId="19" r:id="rId7"/>
    <sheet name="Detailed Payment Schedule" sheetId="20" r:id="rId8"/>
  </sheets>
  <externalReferences>
    <externalReference r:id="rId9"/>
  </externalReferences>
  <definedNames>
    <definedName name="_xlnm._FilterDatabase" localSheetId="7" hidden="1">'Detailed Payment Schedule'!$A$1:$I$356</definedName>
    <definedName name="_Hlk258380" localSheetId="0">Instructions!$B$2</definedName>
    <definedName name="_Hlk520183515" localSheetId="1">'Cost Summary'!#REF!</definedName>
    <definedName name="_Hlk521494423" localSheetId="1">'Cost Summary'!#REF!</definedName>
    <definedName name="_Hlk521494432" localSheetId="1">'Cost Summary'!#REF!</definedName>
    <definedName name="License">'[1]Base Costs'!$B$27</definedName>
    <definedName name="_xlnm.Print_Area" localSheetId="1">'Cost Summary'!$A$1:$G$44</definedName>
    <definedName name="_xlnm.Print_Area" localSheetId="3">'Hardware BOM'!$A$1:$D$26</definedName>
    <definedName name="_xlnm.Print_Area" localSheetId="0">Instructions!$B$2:$C$11</definedName>
    <definedName name="_xlnm.Print_Area" localSheetId="2">'Rate Card'!$A$1:$D$38</definedName>
    <definedName name="ServicesR1">'[1]Misc Schedules'!$C$5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7" i="20" l="1"/>
  <c r="C356" i="20"/>
  <c r="B356" i="20"/>
  <c r="A356" i="20"/>
  <c r="C355" i="20"/>
  <c r="B355" i="20"/>
  <c r="A355" i="20"/>
  <c r="C354" i="20"/>
  <c r="B354" i="20"/>
  <c r="A354" i="20"/>
  <c r="C353" i="20"/>
  <c r="B353" i="20"/>
  <c r="A353" i="20"/>
  <c r="C352" i="20"/>
  <c r="B352" i="20"/>
  <c r="A352" i="20"/>
  <c r="C351" i="20"/>
  <c r="B351" i="20"/>
  <c r="A351" i="20"/>
  <c r="C350" i="20"/>
  <c r="B350" i="20"/>
  <c r="A350" i="20"/>
  <c r="C349" i="20"/>
  <c r="B349" i="20"/>
  <c r="A349" i="20"/>
  <c r="C342" i="20"/>
  <c r="B342" i="20"/>
  <c r="A342" i="20"/>
  <c r="C348" i="20"/>
  <c r="B348" i="20"/>
  <c r="A348" i="20"/>
  <c r="C347" i="20"/>
  <c r="B347" i="20"/>
  <c r="A347" i="20"/>
  <c r="C346" i="20"/>
  <c r="B346" i="20"/>
  <c r="A346" i="20"/>
  <c r="C345" i="20"/>
  <c r="B345" i="20"/>
  <c r="A345" i="20"/>
  <c r="C344" i="20"/>
  <c r="B344" i="20"/>
  <c r="A344" i="20"/>
  <c r="C343" i="20"/>
  <c r="B343" i="20"/>
  <c r="A343" i="20"/>
  <c r="C341" i="20"/>
  <c r="B341" i="20"/>
  <c r="A341" i="20"/>
  <c r="C340" i="20"/>
  <c r="B340" i="20"/>
  <c r="A340" i="20"/>
  <c r="C337" i="20"/>
  <c r="B337" i="20"/>
  <c r="A337" i="20"/>
  <c r="C336" i="20"/>
  <c r="B336" i="20"/>
  <c r="A336" i="20"/>
  <c r="C339" i="20"/>
  <c r="B339" i="20"/>
  <c r="A339" i="20"/>
  <c r="C338" i="20"/>
  <c r="B338" i="20"/>
  <c r="A338" i="20"/>
  <c r="C333" i="20"/>
  <c r="B333" i="20"/>
  <c r="A333" i="20"/>
  <c r="C335" i="20"/>
  <c r="B335" i="20"/>
  <c r="A335" i="20"/>
  <c r="C334" i="20"/>
  <c r="B334" i="20"/>
  <c r="A334" i="20"/>
  <c r="C326" i="20"/>
  <c r="B326" i="20"/>
  <c r="A326" i="20"/>
  <c r="C332" i="20"/>
  <c r="B332" i="20"/>
  <c r="A332" i="20"/>
  <c r="C331" i="20"/>
  <c r="B331" i="20"/>
  <c r="A331" i="20"/>
  <c r="C328" i="20"/>
  <c r="B328" i="20"/>
  <c r="A328" i="20"/>
  <c r="C327" i="20"/>
  <c r="B327" i="20"/>
  <c r="A327" i="20"/>
  <c r="C330" i="20"/>
  <c r="B330" i="20"/>
  <c r="A330" i="20"/>
  <c r="C329" i="20"/>
  <c r="B329" i="20"/>
  <c r="A329" i="20"/>
  <c r="C323" i="20"/>
  <c r="B323" i="20"/>
  <c r="A323" i="20"/>
  <c r="C321" i="20"/>
  <c r="B321" i="20"/>
  <c r="A321" i="20"/>
  <c r="C319" i="20"/>
  <c r="B319" i="20"/>
  <c r="A319" i="20"/>
  <c r="C317" i="20"/>
  <c r="B317" i="20"/>
  <c r="A317" i="20"/>
  <c r="C325" i="20"/>
  <c r="B325" i="20"/>
  <c r="A325" i="20"/>
  <c r="C315" i="20"/>
  <c r="B315" i="20"/>
  <c r="A315" i="20"/>
  <c r="C324" i="20"/>
  <c r="B324" i="20"/>
  <c r="A324" i="20"/>
  <c r="C318" i="20"/>
  <c r="B318" i="20"/>
  <c r="A318" i="20"/>
  <c r="C316" i="20"/>
  <c r="B316" i="20"/>
  <c r="A316" i="20"/>
  <c r="C322" i="20"/>
  <c r="B322" i="20"/>
  <c r="A322" i="20"/>
  <c r="C320" i="20"/>
  <c r="B320" i="20"/>
  <c r="A320" i="20"/>
  <c r="C308" i="20"/>
  <c r="B308" i="20"/>
  <c r="A308" i="20"/>
  <c r="C314" i="20"/>
  <c r="B314" i="20"/>
  <c r="A314" i="20"/>
  <c r="C313" i="20"/>
  <c r="B313" i="20"/>
  <c r="A313" i="20"/>
  <c r="C310" i="20"/>
  <c r="B310" i="20"/>
  <c r="A310" i="20"/>
  <c r="C309" i="20"/>
  <c r="B309" i="20"/>
  <c r="A309" i="20"/>
  <c r="C312" i="20"/>
  <c r="B312" i="20"/>
  <c r="A312" i="20"/>
  <c r="C311" i="20"/>
  <c r="B311" i="20"/>
  <c r="A311" i="20"/>
  <c r="C303" i="20"/>
  <c r="B303" i="20"/>
  <c r="A303" i="20"/>
  <c r="C302" i="20"/>
  <c r="B302" i="20"/>
  <c r="A302" i="20"/>
  <c r="C307" i="20"/>
  <c r="B307" i="20"/>
  <c r="A307" i="20"/>
  <c r="C306" i="20"/>
  <c r="B306" i="20"/>
  <c r="A306" i="20"/>
  <c r="C305" i="20"/>
  <c r="B305" i="20"/>
  <c r="A305" i="20"/>
  <c r="C304" i="20"/>
  <c r="B304" i="20"/>
  <c r="A304" i="20"/>
  <c r="C301" i="20"/>
  <c r="B301" i="20"/>
  <c r="A301" i="20"/>
  <c r="C295" i="20"/>
  <c r="B295" i="20"/>
  <c r="A295" i="20"/>
  <c r="C300" i="20"/>
  <c r="B300" i="20"/>
  <c r="A300" i="20"/>
  <c r="C297" i="20"/>
  <c r="B297" i="20"/>
  <c r="A297" i="20"/>
  <c r="C296" i="20"/>
  <c r="B296" i="20"/>
  <c r="A296" i="20"/>
  <c r="C298" i="20"/>
  <c r="B298" i="20"/>
  <c r="A298" i="20"/>
  <c r="C299" i="20"/>
  <c r="B299" i="20"/>
  <c r="A299" i="20"/>
  <c r="C294" i="20"/>
  <c r="B294" i="20"/>
  <c r="A294" i="20"/>
  <c r="C293" i="20"/>
  <c r="B293" i="20"/>
  <c r="A293" i="20"/>
  <c r="C288" i="20"/>
  <c r="B288" i="20"/>
  <c r="A288" i="20"/>
  <c r="C290" i="20"/>
  <c r="B290" i="20"/>
  <c r="A290" i="20"/>
  <c r="C289" i="20"/>
  <c r="B289" i="20"/>
  <c r="A289" i="20"/>
  <c r="C291" i="20"/>
  <c r="B291" i="20"/>
  <c r="A291" i="20"/>
  <c r="C292" i="20"/>
  <c r="B292" i="20"/>
  <c r="A292" i="20"/>
  <c r="C283" i="20"/>
  <c r="B283" i="20"/>
  <c r="A283" i="20"/>
  <c r="C281" i="20"/>
  <c r="B281" i="20"/>
  <c r="A281" i="20"/>
  <c r="C279" i="20"/>
  <c r="B279" i="20"/>
  <c r="A279" i="20"/>
  <c r="C287" i="20"/>
  <c r="B287" i="20"/>
  <c r="A287" i="20"/>
  <c r="C277" i="20"/>
  <c r="B277" i="20"/>
  <c r="A277" i="20"/>
  <c r="C286" i="20"/>
  <c r="B286" i="20"/>
  <c r="A286" i="20"/>
  <c r="C280" i="20"/>
  <c r="B280" i="20"/>
  <c r="A280" i="20"/>
  <c r="C278" i="20"/>
  <c r="B278" i="20"/>
  <c r="A278" i="20"/>
  <c r="C282" i="20"/>
  <c r="B282" i="20"/>
  <c r="A282" i="20"/>
  <c r="C285" i="20"/>
  <c r="B285" i="20"/>
  <c r="A285" i="20"/>
  <c r="C284" i="20"/>
  <c r="B284" i="20"/>
  <c r="A284" i="20"/>
  <c r="C276" i="20"/>
  <c r="B276" i="20"/>
  <c r="A276" i="20"/>
  <c r="C270" i="20"/>
  <c r="B270" i="20"/>
  <c r="A270" i="20"/>
  <c r="C275" i="20"/>
  <c r="B275" i="20"/>
  <c r="A275" i="20"/>
  <c r="C272" i="20"/>
  <c r="B272" i="20"/>
  <c r="A272" i="20"/>
  <c r="C271" i="20"/>
  <c r="B271" i="20"/>
  <c r="A271" i="20"/>
  <c r="C273" i="20"/>
  <c r="B273" i="20"/>
  <c r="A273" i="20"/>
  <c r="C274" i="20"/>
  <c r="B274" i="20"/>
  <c r="A274" i="20"/>
  <c r="C265" i="20"/>
  <c r="B265" i="20"/>
  <c r="A265" i="20"/>
  <c r="C264" i="20"/>
  <c r="B264" i="20"/>
  <c r="A264" i="20"/>
  <c r="C269" i="20"/>
  <c r="B269" i="20"/>
  <c r="A269" i="20"/>
  <c r="C268" i="20"/>
  <c r="B268" i="20"/>
  <c r="A268" i="20"/>
  <c r="C267" i="20"/>
  <c r="B267" i="20"/>
  <c r="A267" i="20"/>
  <c r="C266" i="20"/>
  <c r="B266" i="20"/>
  <c r="A266" i="20"/>
  <c r="C263" i="20"/>
  <c r="B263" i="20"/>
  <c r="A263" i="20"/>
  <c r="C257" i="20"/>
  <c r="B257" i="20"/>
  <c r="A257" i="20"/>
  <c r="C262" i="20"/>
  <c r="B262" i="20"/>
  <c r="A262" i="20"/>
  <c r="C259" i="20"/>
  <c r="B259" i="20"/>
  <c r="A259" i="20"/>
  <c r="C258" i="20"/>
  <c r="B258" i="20"/>
  <c r="A258" i="20"/>
  <c r="C260" i="20"/>
  <c r="B260" i="20"/>
  <c r="A260" i="20"/>
  <c r="C261" i="20"/>
  <c r="B261" i="20"/>
  <c r="A261" i="20"/>
  <c r="C256" i="20"/>
  <c r="B256" i="20"/>
  <c r="A256" i="20"/>
  <c r="C255" i="20"/>
  <c r="B255" i="20"/>
  <c r="A255" i="20"/>
  <c r="C250" i="20"/>
  <c r="B250" i="20"/>
  <c r="A250" i="20"/>
  <c r="C252" i="20"/>
  <c r="B252" i="20"/>
  <c r="A252" i="20"/>
  <c r="C251" i="20"/>
  <c r="B251" i="20"/>
  <c r="A251" i="20"/>
  <c r="C253" i="20"/>
  <c r="B253" i="20"/>
  <c r="A253" i="20"/>
  <c r="C254" i="20"/>
  <c r="B254" i="20"/>
  <c r="A254" i="20"/>
  <c r="C245" i="20"/>
  <c r="B245" i="20"/>
  <c r="A245" i="20"/>
  <c r="C243" i="20"/>
  <c r="B243" i="20"/>
  <c r="A243" i="20"/>
  <c r="C241" i="20"/>
  <c r="B241" i="20"/>
  <c r="A241" i="20"/>
  <c r="C239" i="20"/>
  <c r="B239" i="20"/>
  <c r="A239" i="20"/>
  <c r="C249" i="20"/>
  <c r="B249" i="20"/>
  <c r="A249" i="20"/>
  <c r="C248" i="20"/>
  <c r="B248" i="20"/>
  <c r="A248" i="20"/>
  <c r="C242" i="20"/>
  <c r="B242" i="20"/>
  <c r="A242" i="20"/>
  <c r="C240" i="20"/>
  <c r="B240" i="20"/>
  <c r="A240" i="20"/>
  <c r="C244" i="20"/>
  <c r="B244" i="20"/>
  <c r="A244" i="20"/>
  <c r="C247" i="20"/>
  <c r="B247" i="20"/>
  <c r="A247" i="20"/>
  <c r="C246" i="20"/>
  <c r="B246" i="20"/>
  <c r="A246" i="20"/>
  <c r="C238" i="20"/>
  <c r="B238" i="20"/>
  <c r="A238" i="20"/>
  <c r="C232" i="20"/>
  <c r="B232" i="20"/>
  <c r="A232" i="20"/>
  <c r="C237" i="20"/>
  <c r="B237" i="20"/>
  <c r="A237" i="20"/>
  <c r="C234" i="20"/>
  <c r="B234" i="20"/>
  <c r="A234" i="20"/>
  <c r="C233" i="20"/>
  <c r="B233" i="20"/>
  <c r="A233" i="20"/>
  <c r="C235" i="20"/>
  <c r="B235" i="20"/>
  <c r="A235" i="20"/>
  <c r="C236" i="20"/>
  <c r="B236" i="20"/>
  <c r="A236" i="20"/>
  <c r="C227" i="20"/>
  <c r="B227" i="20"/>
  <c r="A227" i="20"/>
  <c r="C226" i="20"/>
  <c r="B226" i="20"/>
  <c r="A226" i="20"/>
  <c r="C231" i="20"/>
  <c r="B231" i="20"/>
  <c r="A231" i="20"/>
  <c r="C230" i="20"/>
  <c r="B230" i="20"/>
  <c r="A230" i="20"/>
  <c r="C229" i="20"/>
  <c r="B229" i="20"/>
  <c r="A229" i="20"/>
  <c r="C228" i="20"/>
  <c r="B228" i="20"/>
  <c r="A228" i="20"/>
  <c r="C225" i="20"/>
  <c r="B225" i="20"/>
  <c r="A225" i="20"/>
  <c r="C219" i="20"/>
  <c r="B219" i="20"/>
  <c r="A219" i="20"/>
  <c r="C224" i="20"/>
  <c r="B224" i="20"/>
  <c r="A224" i="20"/>
  <c r="C221" i="20"/>
  <c r="B221" i="20"/>
  <c r="A221" i="20"/>
  <c r="C220" i="20"/>
  <c r="B220" i="20"/>
  <c r="A220" i="20"/>
  <c r="C222" i="20"/>
  <c r="B222" i="20"/>
  <c r="A222" i="20"/>
  <c r="C223" i="20"/>
  <c r="B223" i="20"/>
  <c r="A223" i="20"/>
  <c r="C218" i="20"/>
  <c r="B218" i="20"/>
  <c r="A218" i="20"/>
  <c r="C212" i="20"/>
  <c r="B212" i="20"/>
  <c r="A212" i="20"/>
  <c r="C217" i="20"/>
  <c r="B217" i="20"/>
  <c r="A217" i="20"/>
  <c r="C214" i="20"/>
  <c r="B214" i="20"/>
  <c r="A214" i="20"/>
  <c r="C213" i="20"/>
  <c r="B213" i="20"/>
  <c r="A213" i="20"/>
  <c r="C215" i="20"/>
  <c r="B215" i="20"/>
  <c r="A215" i="20"/>
  <c r="C216" i="20"/>
  <c r="B216" i="20"/>
  <c r="A216" i="20"/>
  <c r="C207" i="20"/>
  <c r="B207" i="20"/>
  <c r="A207" i="20"/>
  <c r="C205" i="20"/>
  <c r="B205" i="20"/>
  <c r="A205" i="20"/>
  <c r="C203" i="20"/>
  <c r="B203" i="20"/>
  <c r="A203" i="20"/>
  <c r="C201" i="20"/>
  <c r="B201" i="20"/>
  <c r="A201" i="20"/>
  <c r="C211" i="20"/>
  <c r="B211" i="20"/>
  <c r="A211" i="20"/>
  <c r="C210" i="20"/>
  <c r="B210" i="20"/>
  <c r="A210" i="20"/>
  <c r="C204" i="20"/>
  <c r="B204" i="20"/>
  <c r="A204" i="20"/>
  <c r="C202" i="20"/>
  <c r="B202" i="20"/>
  <c r="A202" i="20"/>
  <c r="C206" i="20"/>
  <c r="B206" i="20"/>
  <c r="A206" i="20"/>
  <c r="C209" i="20"/>
  <c r="B209" i="20"/>
  <c r="A209" i="20"/>
  <c r="C208" i="20"/>
  <c r="B208" i="20"/>
  <c r="A208" i="20"/>
  <c r="C200" i="20"/>
  <c r="B200" i="20"/>
  <c r="A200" i="20"/>
  <c r="C194" i="20"/>
  <c r="B194" i="20"/>
  <c r="A194" i="20"/>
  <c r="C199" i="20"/>
  <c r="B199" i="20"/>
  <c r="A199" i="20"/>
  <c r="C196" i="20"/>
  <c r="B196" i="20"/>
  <c r="A196" i="20"/>
  <c r="C195" i="20"/>
  <c r="B195" i="20"/>
  <c r="A195" i="20"/>
  <c r="C197" i="20"/>
  <c r="B197" i="20"/>
  <c r="A197" i="20"/>
  <c r="C198" i="20"/>
  <c r="B198" i="20"/>
  <c r="A198" i="20"/>
  <c r="C189" i="20"/>
  <c r="B189" i="20"/>
  <c r="A189" i="20"/>
  <c r="C188" i="20"/>
  <c r="B188" i="20"/>
  <c r="A188" i="20"/>
  <c r="C193" i="20"/>
  <c r="B193" i="20"/>
  <c r="A193" i="20"/>
  <c r="C192" i="20"/>
  <c r="B192" i="20"/>
  <c r="A192" i="20"/>
  <c r="C191" i="20"/>
  <c r="B191" i="20"/>
  <c r="A191" i="20"/>
  <c r="C190" i="20"/>
  <c r="B190" i="20"/>
  <c r="A190" i="20"/>
  <c r="C187" i="20"/>
  <c r="B187" i="20"/>
  <c r="A187" i="20"/>
  <c r="C181" i="20"/>
  <c r="B181" i="20"/>
  <c r="A181" i="20"/>
  <c r="C186" i="20"/>
  <c r="B186" i="20"/>
  <c r="A186" i="20"/>
  <c r="C183" i="20"/>
  <c r="B183" i="20"/>
  <c r="A183" i="20"/>
  <c r="C182" i="20"/>
  <c r="B182" i="20"/>
  <c r="A182" i="20"/>
  <c r="C184" i="20"/>
  <c r="B184" i="20"/>
  <c r="A184" i="20"/>
  <c r="C185" i="20"/>
  <c r="B185" i="20"/>
  <c r="A185" i="20"/>
  <c r="C180" i="20"/>
  <c r="B180" i="20"/>
  <c r="A180" i="20"/>
  <c r="C179" i="20"/>
  <c r="B179" i="20"/>
  <c r="A179" i="20"/>
  <c r="C174" i="20"/>
  <c r="B174" i="20"/>
  <c r="A174" i="20"/>
  <c r="C176" i="20"/>
  <c r="B176" i="20"/>
  <c r="A176" i="20"/>
  <c r="C175" i="20"/>
  <c r="B175" i="20"/>
  <c r="A175" i="20"/>
  <c r="C177" i="20"/>
  <c r="B177" i="20"/>
  <c r="A177" i="20"/>
  <c r="C178" i="20"/>
  <c r="B178" i="20"/>
  <c r="A178" i="20"/>
  <c r="C169" i="20"/>
  <c r="B169" i="20"/>
  <c r="A169" i="20"/>
  <c r="C167" i="20"/>
  <c r="B167" i="20"/>
  <c r="A167" i="20"/>
  <c r="C165" i="20"/>
  <c r="B165" i="20"/>
  <c r="A165" i="20"/>
  <c r="C173" i="20"/>
  <c r="B173" i="20"/>
  <c r="A173" i="20"/>
  <c r="C163" i="20"/>
  <c r="B163" i="20"/>
  <c r="A163" i="20"/>
  <c r="C172" i="20"/>
  <c r="B172" i="20"/>
  <c r="A172" i="20"/>
  <c r="C166" i="20"/>
  <c r="B166" i="20"/>
  <c r="A166" i="20"/>
  <c r="C164" i="20"/>
  <c r="B164" i="20"/>
  <c r="A164" i="20"/>
  <c r="C168" i="20"/>
  <c r="B168" i="20"/>
  <c r="A168" i="20"/>
  <c r="C171" i="20"/>
  <c r="B171" i="20"/>
  <c r="A171" i="20"/>
  <c r="C170" i="20"/>
  <c r="B170" i="20"/>
  <c r="A170" i="20"/>
  <c r="C156" i="20"/>
  <c r="B156" i="20"/>
  <c r="A156" i="20"/>
  <c r="C162" i="20"/>
  <c r="B162" i="20"/>
  <c r="A162" i="20"/>
  <c r="C161" i="20"/>
  <c r="B161" i="20"/>
  <c r="A161" i="20"/>
  <c r="C158" i="20"/>
  <c r="B158" i="20"/>
  <c r="A158" i="20"/>
  <c r="C157" i="20"/>
  <c r="B157" i="20"/>
  <c r="A157" i="20"/>
  <c r="C159" i="20"/>
  <c r="B159" i="20"/>
  <c r="A159" i="20"/>
  <c r="C160" i="20"/>
  <c r="B160" i="20"/>
  <c r="A160" i="20"/>
  <c r="C151" i="20"/>
  <c r="B151" i="20"/>
  <c r="A151" i="20"/>
  <c r="C150" i="20"/>
  <c r="B150" i="20"/>
  <c r="A150" i="20"/>
  <c r="C155" i="20"/>
  <c r="B155" i="20"/>
  <c r="A155" i="20"/>
  <c r="C154" i="20"/>
  <c r="B154" i="20"/>
  <c r="A154" i="20"/>
  <c r="C153" i="20"/>
  <c r="B153" i="20"/>
  <c r="A153" i="20"/>
  <c r="C152" i="20"/>
  <c r="B152" i="20"/>
  <c r="A152" i="20"/>
  <c r="C143" i="20"/>
  <c r="B143" i="20"/>
  <c r="A143" i="20"/>
  <c r="C149" i="20"/>
  <c r="B149" i="20"/>
  <c r="A149" i="20"/>
  <c r="C148" i="20"/>
  <c r="B148" i="20"/>
  <c r="A148" i="20"/>
  <c r="C145" i="20"/>
  <c r="B145" i="20"/>
  <c r="A145" i="20"/>
  <c r="C144" i="20"/>
  <c r="B144" i="20"/>
  <c r="A144" i="20"/>
  <c r="C146" i="20"/>
  <c r="B146" i="20"/>
  <c r="A146" i="20"/>
  <c r="C147" i="20"/>
  <c r="B147" i="20"/>
  <c r="A147" i="20"/>
  <c r="C136" i="20"/>
  <c r="B136" i="20"/>
  <c r="A136" i="20"/>
  <c r="C142" i="20"/>
  <c r="B142" i="20"/>
  <c r="A142" i="20"/>
  <c r="C141" i="20"/>
  <c r="B141" i="20"/>
  <c r="A141" i="20"/>
  <c r="C138" i="20"/>
  <c r="B138" i="20"/>
  <c r="A138" i="20"/>
  <c r="C139" i="20"/>
  <c r="B139" i="20"/>
  <c r="A139" i="20"/>
  <c r="C137" i="20"/>
  <c r="B137" i="20"/>
  <c r="A137" i="20"/>
  <c r="C140" i="20"/>
  <c r="B140" i="20"/>
  <c r="A140" i="20"/>
  <c r="C132" i="20"/>
  <c r="B132" i="20"/>
  <c r="A132" i="20"/>
  <c r="C130" i="20"/>
  <c r="B130" i="20"/>
  <c r="A130" i="20"/>
  <c r="C128" i="20"/>
  <c r="B128" i="20"/>
  <c r="A128" i="20"/>
  <c r="C126" i="20"/>
  <c r="B126" i="20"/>
  <c r="A126" i="20"/>
  <c r="C135" i="20"/>
  <c r="B135" i="20"/>
  <c r="A135" i="20"/>
  <c r="C134" i="20"/>
  <c r="B134" i="20"/>
  <c r="A134" i="20"/>
  <c r="C129" i="20"/>
  <c r="B129" i="20"/>
  <c r="A129" i="20"/>
  <c r="C127" i="20"/>
  <c r="B127" i="20"/>
  <c r="A127" i="20"/>
  <c r="C131" i="20"/>
  <c r="B131" i="20"/>
  <c r="A131" i="20"/>
  <c r="C133" i="20"/>
  <c r="B133" i="20"/>
  <c r="A133" i="20"/>
  <c r="C125" i="20"/>
  <c r="B125" i="20"/>
  <c r="A125" i="20"/>
  <c r="C124" i="20"/>
  <c r="B124" i="20"/>
  <c r="A124" i="20"/>
  <c r="C120" i="20"/>
  <c r="B120" i="20"/>
  <c r="A120" i="20"/>
  <c r="C119" i="20"/>
  <c r="B119" i="20"/>
  <c r="A119" i="20"/>
  <c r="C122" i="20"/>
  <c r="B122" i="20"/>
  <c r="A122" i="20"/>
  <c r="C121" i="20"/>
  <c r="B121" i="20"/>
  <c r="A121" i="20"/>
  <c r="C123" i="20"/>
  <c r="B123" i="20"/>
  <c r="A123" i="20"/>
  <c r="C114" i="20"/>
  <c r="B114" i="20"/>
  <c r="A114" i="20"/>
  <c r="C113" i="20"/>
  <c r="B113" i="20"/>
  <c r="A113" i="20"/>
  <c r="C118" i="20"/>
  <c r="B118" i="20"/>
  <c r="A118" i="20"/>
  <c r="C117" i="20"/>
  <c r="B117" i="20"/>
  <c r="A117" i="20"/>
  <c r="C116" i="20"/>
  <c r="B116" i="20"/>
  <c r="A116" i="20"/>
  <c r="C115" i="20"/>
  <c r="B115" i="20"/>
  <c r="A115" i="20"/>
  <c r="C107" i="20"/>
  <c r="B107" i="20"/>
  <c r="A107" i="20"/>
  <c r="C112" i="20"/>
  <c r="B112" i="20"/>
  <c r="A112" i="20"/>
  <c r="C111" i="20"/>
  <c r="B111" i="20"/>
  <c r="A111" i="20"/>
  <c r="C109" i="20"/>
  <c r="B109" i="20"/>
  <c r="A109" i="20"/>
  <c r="C108" i="20"/>
  <c r="B108" i="20"/>
  <c r="A108" i="20"/>
  <c r="C110" i="20"/>
  <c r="B110" i="20"/>
  <c r="A110" i="20"/>
  <c r="C106" i="20"/>
  <c r="B106" i="20"/>
  <c r="A106" i="20"/>
  <c r="C105" i="20"/>
  <c r="B105" i="20"/>
  <c r="A105" i="20"/>
  <c r="C104" i="20"/>
  <c r="B104" i="20"/>
  <c r="A104" i="20"/>
  <c r="C100" i="20"/>
  <c r="B100" i="20"/>
  <c r="A100" i="20"/>
  <c r="C102" i="20"/>
  <c r="B102" i="20"/>
  <c r="A102" i="20"/>
  <c r="C103" i="20"/>
  <c r="B103" i="20"/>
  <c r="A103" i="20"/>
  <c r="C101" i="20"/>
  <c r="B101" i="20"/>
  <c r="A101" i="20"/>
  <c r="C99" i="20"/>
  <c r="B99" i="20"/>
  <c r="A99" i="20"/>
  <c r="C95" i="20"/>
  <c r="B95" i="20"/>
  <c r="A95" i="20"/>
  <c r="C94" i="20"/>
  <c r="B94" i="20"/>
  <c r="A94" i="20"/>
  <c r="C92" i="20"/>
  <c r="B92" i="20"/>
  <c r="A92" i="20"/>
  <c r="C98" i="20"/>
  <c r="B98" i="20"/>
  <c r="A98" i="20"/>
  <c r="C90" i="20"/>
  <c r="B90" i="20"/>
  <c r="A90" i="20"/>
  <c r="C97" i="20"/>
  <c r="B97" i="20"/>
  <c r="A97" i="20"/>
  <c r="C93" i="20"/>
  <c r="B93" i="20"/>
  <c r="A93" i="20"/>
  <c r="C91" i="20"/>
  <c r="B91" i="20"/>
  <c r="A91" i="20"/>
  <c r="C96" i="20"/>
  <c r="B96" i="20"/>
  <c r="A96" i="20"/>
  <c r="C89" i="20"/>
  <c r="B89" i="20"/>
  <c r="A89" i="20"/>
  <c r="C88" i="20"/>
  <c r="B88" i="20"/>
  <c r="A88" i="20"/>
  <c r="C87" i="20"/>
  <c r="B87" i="20"/>
  <c r="A87" i="20"/>
  <c r="C84" i="20"/>
  <c r="B84" i="20"/>
  <c r="A84" i="20"/>
  <c r="C86" i="20"/>
  <c r="B86" i="20"/>
  <c r="A86" i="20"/>
  <c r="C85" i="20"/>
  <c r="B85" i="20"/>
  <c r="A85" i="20"/>
  <c r="C79" i="20"/>
  <c r="B79" i="20"/>
  <c r="A79" i="20"/>
  <c r="C78" i="20"/>
  <c r="B78" i="20"/>
  <c r="A78" i="20"/>
  <c r="C82" i="20"/>
  <c r="B82" i="20"/>
  <c r="A82" i="20"/>
  <c r="C81" i="20"/>
  <c r="B81" i="20"/>
  <c r="A81" i="20"/>
  <c r="C80" i="20"/>
  <c r="B80" i="20"/>
  <c r="A80" i="20"/>
  <c r="C83" i="20"/>
  <c r="B83" i="20"/>
  <c r="A83" i="20"/>
  <c r="C77" i="20"/>
  <c r="B77" i="20"/>
  <c r="A77" i="20"/>
  <c r="C76" i="20"/>
  <c r="B76" i="20"/>
  <c r="A76" i="20"/>
  <c r="C73" i="20"/>
  <c r="B73" i="20"/>
  <c r="A73" i="20"/>
  <c r="C75" i="20"/>
  <c r="B75" i="20"/>
  <c r="A75" i="20"/>
  <c r="C74" i="20"/>
  <c r="B74" i="20"/>
  <c r="A74" i="20"/>
  <c r="C72" i="20"/>
  <c r="B72" i="20"/>
  <c r="A72" i="20"/>
  <c r="C71" i="20"/>
  <c r="B71" i="20"/>
  <c r="A71" i="20"/>
  <c r="C70" i="20"/>
  <c r="B70" i="20"/>
  <c r="A70" i="20"/>
  <c r="C67" i="20"/>
  <c r="B67" i="20"/>
  <c r="A67" i="20"/>
  <c r="C69" i="20"/>
  <c r="B69" i="20"/>
  <c r="A69" i="20"/>
  <c r="C68" i="20"/>
  <c r="B68" i="20"/>
  <c r="A68" i="20"/>
  <c r="C66" i="20"/>
  <c r="B66" i="20"/>
  <c r="A66" i="20"/>
  <c r="C63" i="20"/>
  <c r="B63" i="20"/>
  <c r="A63" i="20"/>
  <c r="C62" i="20"/>
  <c r="B62" i="20"/>
  <c r="A62" i="20"/>
  <c r="C61" i="20"/>
  <c r="B61" i="20"/>
  <c r="A61" i="20"/>
  <c r="C65" i="20"/>
  <c r="B65" i="20"/>
  <c r="A65" i="20"/>
  <c r="C64" i="20"/>
  <c r="B64" i="20"/>
  <c r="A64" i="20"/>
  <c r="C59" i="20"/>
  <c r="B59" i="20"/>
  <c r="A59" i="20"/>
  <c r="C60" i="20"/>
  <c r="B60" i="20"/>
  <c r="A60" i="20"/>
  <c r="C58" i="20"/>
  <c r="B58" i="20"/>
  <c r="A58" i="20"/>
  <c r="C57" i="20"/>
  <c r="B57" i="20"/>
  <c r="A57" i="20"/>
  <c r="C56" i="20"/>
  <c r="B56" i="20"/>
  <c r="A56" i="20"/>
  <c r="C54" i="20"/>
  <c r="B54" i="20"/>
  <c r="A54" i="20"/>
  <c r="C55" i="20"/>
  <c r="B55" i="20"/>
  <c r="A55" i="20"/>
  <c r="C50" i="20"/>
  <c r="B50" i="20"/>
  <c r="A50" i="20"/>
  <c r="C49" i="20"/>
  <c r="B49" i="20"/>
  <c r="A49" i="20"/>
  <c r="C53" i="20"/>
  <c r="B53" i="20"/>
  <c r="A53" i="20"/>
  <c r="C52" i="20"/>
  <c r="B52" i="20"/>
  <c r="A52" i="20"/>
  <c r="C51" i="20"/>
  <c r="B51" i="20"/>
  <c r="A51" i="20"/>
  <c r="C48" i="20"/>
  <c r="B48" i="20"/>
  <c r="A48" i="20"/>
  <c r="C47" i="20"/>
  <c r="B47" i="20"/>
  <c r="A47" i="20"/>
  <c r="C45" i="20"/>
  <c r="B45" i="20"/>
  <c r="A45" i="20"/>
  <c r="C46" i="20"/>
  <c r="B46" i="20"/>
  <c r="A46" i="20"/>
  <c r="C44" i="20"/>
  <c r="B44" i="20"/>
  <c r="A44" i="20"/>
  <c r="C41" i="20"/>
  <c r="B41" i="20"/>
  <c r="A41" i="20"/>
  <c r="C40" i="20"/>
  <c r="B40" i="20"/>
  <c r="A40" i="20"/>
  <c r="C43" i="20"/>
  <c r="B43" i="20"/>
  <c r="A43" i="20"/>
  <c r="C42" i="20"/>
  <c r="B42" i="20"/>
  <c r="A42" i="20"/>
  <c r="C39" i="20"/>
  <c r="B39" i="20"/>
  <c r="A39" i="20"/>
  <c r="C36" i="20"/>
  <c r="B36" i="20"/>
  <c r="A36" i="20"/>
  <c r="C35" i="20"/>
  <c r="B35" i="20"/>
  <c r="A35" i="20"/>
  <c r="C34" i="20"/>
  <c r="B34" i="20"/>
  <c r="A34" i="20"/>
  <c r="C38" i="20"/>
  <c r="B38" i="20"/>
  <c r="A38" i="20"/>
  <c r="C37" i="20"/>
  <c r="B37" i="20"/>
  <c r="A37" i="20"/>
  <c r="C33" i="20"/>
  <c r="B33" i="20"/>
  <c r="A33" i="20"/>
  <c r="C32" i="20"/>
  <c r="B32" i="20"/>
  <c r="A32" i="20"/>
  <c r="C31" i="20"/>
  <c r="B31" i="20"/>
  <c r="A31" i="20"/>
  <c r="C30" i="20"/>
  <c r="B30" i="20"/>
  <c r="A30" i="20"/>
  <c r="C27" i="20"/>
  <c r="B27" i="20"/>
  <c r="A27" i="20"/>
  <c r="C26" i="20"/>
  <c r="B26" i="20"/>
  <c r="A26" i="20"/>
  <c r="C29" i="20"/>
  <c r="B29" i="20"/>
  <c r="A29" i="20"/>
  <c r="C28" i="20"/>
  <c r="B28" i="20"/>
  <c r="A28" i="20"/>
  <c r="C25" i="20"/>
  <c r="B25" i="20"/>
  <c r="A25" i="20"/>
  <c r="C22" i="20"/>
  <c r="B22" i="20"/>
  <c r="A22" i="20"/>
  <c r="C24" i="20"/>
  <c r="B24" i="20"/>
  <c r="A24" i="20"/>
  <c r="C23" i="20"/>
  <c r="B23" i="20"/>
  <c r="A23" i="20"/>
  <c r="C21" i="20"/>
  <c r="B21" i="20"/>
  <c r="A21" i="20"/>
  <c r="C20" i="20"/>
  <c r="B20" i="20"/>
  <c r="A20" i="20"/>
  <c r="C19" i="20"/>
  <c r="B19" i="20"/>
  <c r="A19" i="20"/>
  <c r="C18" i="20"/>
  <c r="B18" i="20"/>
  <c r="A18" i="20"/>
  <c r="C15" i="20"/>
  <c r="B15" i="20"/>
  <c r="A15" i="20"/>
  <c r="C14" i="20"/>
  <c r="B14" i="20"/>
  <c r="A14" i="20"/>
  <c r="C17" i="20"/>
  <c r="B17" i="20"/>
  <c r="A17" i="20"/>
  <c r="C16" i="20"/>
  <c r="B16" i="20"/>
  <c r="A16" i="20"/>
  <c r="C13" i="20"/>
  <c r="B13" i="20"/>
  <c r="A13" i="20"/>
  <c r="C12" i="20"/>
  <c r="B12" i="20"/>
  <c r="A12" i="20"/>
  <c r="C10" i="20"/>
  <c r="B10" i="20"/>
  <c r="A10" i="20"/>
  <c r="C11" i="20"/>
  <c r="B11" i="20"/>
  <c r="A11" i="20"/>
  <c r="C9" i="20"/>
  <c r="B9" i="20"/>
  <c r="A9" i="20"/>
  <c r="C8" i="20"/>
  <c r="B8" i="20"/>
  <c r="A8" i="20"/>
  <c r="C7" i="20"/>
  <c r="B7" i="20"/>
  <c r="A7" i="20"/>
  <c r="C6" i="20"/>
  <c r="B6" i="20"/>
  <c r="A6" i="20"/>
  <c r="C5" i="20"/>
  <c r="B5" i="20"/>
  <c r="A5" i="20"/>
  <c r="C4" i="20"/>
  <c r="B4" i="20"/>
  <c r="A4" i="20"/>
  <c r="C3" i="20"/>
  <c r="B3" i="20"/>
  <c r="A3" i="20"/>
  <c r="C2" i="20"/>
  <c r="B2" i="20"/>
  <c r="A2" i="20"/>
  <c r="D80" i="19"/>
  <c r="P50" i="19"/>
  <c r="M50" i="19"/>
  <c r="J50" i="19"/>
  <c r="G50" i="19"/>
  <c r="P52" i="19" s="1"/>
  <c r="C38" i="19"/>
  <c r="C25" i="19"/>
  <c r="D50" i="19"/>
  <c r="D52" i="19" s="1"/>
  <c r="F61" i="15"/>
  <c r="E61" i="15"/>
  <c r="D61" i="15"/>
  <c r="C61" i="15"/>
  <c r="G60" i="15"/>
  <c r="G59" i="15"/>
  <c r="G58" i="15"/>
  <c r="G57" i="15"/>
  <c r="G56" i="15"/>
  <c r="G55" i="15"/>
  <c r="G54" i="15"/>
  <c r="G53" i="15"/>
  <c r="G52" i="15"/>
  <c r="G51" i="15"/>
  <c r="F47" i="15"/>
  <c r="E47" i="15"/>
  <c r="D47" i="15"/>
  <c r="C47" i="15"/>
  <c r="G46" i="15"/>
  <c r="G45" i="15"/>
  <c r="G44" i="15"/>
  <c r="G43" i="15"/>
  <c r="G42" i="15"/>
  <c r="G41" i="15"/>
  <c r="G40" i="15"/>
  <c r="G39" i="15"/>
  <c r="G38" i="15"/>
  <c r="G37" i="15"/>
  <c r="F33" i="15"/>
  <c r="E33" i="15"/>
  <c r="D33" i="15"/>
  <c r="C33" i="15"/>
  <c r="G32" i="15"/>
  <c r="G31" i="15"/>
  <c r="G30" i="15"/>
  <c r="G29" i="15"/>
  <c r="G28" i="15"/>
  <c r="G27" i="15"/>
  <c r="G26" i="15"/>
  <c r="G25" i="15"/>
  <c r="G24" i="15"/>
  <c r="F19" i="15"/>
  <c r="E19" i="15"/>
  <c r="D19" i="15"/>
  <c r="C19" i="15"/>
  <c r="G18" i="15"/>
  <c r="G17" i="15"/>
  <c r="G16" i="15"/>
  <c r="G15" i="15"/>
  <c r="F11" i="15"/>
  <c r="E11" i="15"/>
  <c r="D11" i="15"/>
  <c r="C11" i="15"/>
  <c r="G10" i="15"/>
  <c r="G9" i="15"/>
  <c r="G8" i="15"/>
  <c r="G7" i="15"/>
  <c r="G6" i="15"/>
  <c r="G5" i="15"/>
  <c r="C27" i="6"/>
  <c r="B34" i="6"/>
  <c r="D27" i="6"/>
  <c r="B27" i="6"/>
  <c r="C24" i="6"/>
  <c r="B24" i="6"/>
  <c r="G27" i="6"/>
  <c r="G47" i="15" l="1"/>
  <c r="G61" i="15"/>
  <c r="G11" i="15"/>
  <c r="C63" i="15"/>
  <c r="G19" i="15"/>
  <c r="D63" i="15"/>
  <c r="E63" i="15"/>
  <c r="G33" i="15"/>
  <c r="F63" i="15"/>
  <c r="D77" i="13"/>
  <c r="D48" i="13"/>
  <c r="G63" i="15" l="1"/>
  <c r="C36" i="13"/>
  <c r="C23" i="13"/>
  <c r="B39" i="6" l="1"/>
  <c r="C34" i="6"/>
  <c r="D34" i="6"/>
  <c r="E34" i="6"/>
  <c r="F34" i="6"/>
  <c r="G34" i="6"/>
  <c r="D25" i="11" l="1"/>
  <c r="D24" i="11"/>
  <c r="D23" i="11"/>
  <c r="D22" i="11"/>
  <c r="D21" i="11"/>
  <c r="D20" i="11"/>
  <c r="D19" i="11"/>
  <c r="D18" i="11"/>
  <c r="D17" i="11"/>
  <c r="D16" i="11"/>
  <c r="D15" i="11"/>
  <c r="D14" i="11"/>
  <c r="D13" i="11"/>
  <c r="D12" i="11"/>
  <c r="D11" i="11"/>
  <c r="D10" i="11"/>
  <c r="D9" i="11"/>
  <c r="D8" i="11"/>
  <c r="D7" i="11"/>
  <c r="D6" i="11"/>
  <c r="D26" i="11" l="1"/>
  <c r="B41" i="6" l="1"/>
  <c r="D24" i="6"/>
</calcChain>
</file>

<file path=xl/sharedStrings.xml><?xml version="1.0" encoding="utf-8"?>
<sst xmlns="http://schemas.openxmlformats.org/spreadsheetml/2006/main" count="1954" uniqueCount="510">
  <si>
    <t>Ohio Department of Taxation - Personal Income Tax System</t>
  </si>
  <si>
    <t>RFP No. 0A1228 - Attachment Nine - Cost Summary</t>
  </si>
  <si>
    <t>Instructions:</t>
  </si>
  <si>
    <t>1 -</t>
  </si>
  <si>
    <t>This Cost Workbook contains one tab marked Cost Summary, one tab marked Rate Card and one tab marked Hardware BOM that the offeror must use to indicate all costs associated with its Proposal. The Hardware BOM tab and Rate Card tab must be completed, but is not part of the Proposal evaluation.</t>
  </si>
  <si>
    <t>2 -</t>
  </si>
  <si>
    <t>The offeror must not reformat any part of this Cost Workbook. Any reformatting may be cause for rejection of the Proposal.</t>
  </si>
  <si>
    <t>3 -</t>
  </si>
  <si>
    <t>The offeror must not populate or change the "shaded" cells in any rows or columns of the Cost Workbook as these cells contain formulas or are not intended to be changed.</t>
  </si>
  <si>
    <t>4 -</t>
  </si>
  <si>
    <t>The offeror will provide an hourly rate for each position listed on the Rate Card.</t>
  </si>
  <si>
    <t>5 -</t>
  </si>
  <si>
    <t>The offeror must complete the Hardware BOM tab for the hardware requirements of its Proposal.</t>
  </si>
  <si>
    <t>6 -</t>
  </si>
  <si>
    <t>The offeror is responsible for the accuracy of all the information provided in the Cost Workbook.</t>
  </si>
  <si>
    <t>0A1228 TAX Personal Income Tax System</t>
  </si>
  <si>
    <t>Offeror Name: Fast Enterprises, LLC</t>
  </si>
  <si>
    <t>Date: September 22, 2021</t>
  </si>
  <si>
    <t>Deliverables / Milestones Costs</t>
  </si>
  <si>
    <t>Scope and Planning</t>
  </si>
  <si>
    <t>Total   Cost</t>
  </si>
  <si>
    <t>* Included MBE Cost</t>
  </si>
  <si>
    <t>Project Initiation (Schedule, Resource plan)</t>
  </si>
  <si>
    <t>Scope and Architecture (Implementation specs, Business process)</t>
  </si>
  <si>
    <t>Technical Planning and Initiation(Hardware plan, software install, technical material)</t>
  </si>
  <si>
    <t>Environment Installation -  June 2022</t>
  </si>
  <si>
    <t>Operational Execution (Support plan, roll out plan)</t>
  </si>
  <si>
    <t>Development</t>
  </si>
  <si>
    <t>Configuration</t>
  </si>
  <si>
    <t>Base Configuration Complete Payment Milestone -  Nov 2022</t>
  </si>
  <si>
    <t xml:space="preserve">     Custom code if any</t>
  </si>
  <si>
    <t>Interfaces</t>
  </si>
  <si>
    <t>Security</t>
  </si>
  <si>
    <t>Knowledge Transfer</t>
  </si>
  <si>
    <t>Develop Training and Materials</t>
  </si>
  <si>
    <t>Deployment and Transition</t>
  </si>
  <si>
    <t>User Training (Documentation and training material)</t>
  </si>
  <si>
    <t>Data Migration (Conversion plan and conversion of data)</t>
  </si>
  <si>
    <t>User Acceptance Testing (Test plan, scenarios, End to end testing, Stress testing)</t>
  </si>
  <si>
    <t>Test Prepartion Complete Payment Milestone - March 2023</t>
  </si>
  <si>
    <t>Production Deployment and Stabilization</t>
  </si>
  <si>
    <t>Production Rollout Payment Milestone -  Sep 2023</t>
  </si>
  <si>
    <t>Operational Execution (Support plan, operations)</t>
  </si>
  <si>
    <t>MBE %</t>
  </si>
  <si>
    <t>Total Deliverables / Milestones Costs Through Deployment and UAT Testing Acceptance and Knowledge Transfer</t>
  </si>
  <si>
    <t>State Fiscal Years **</t>
  </si>
  <si>
    <t>SFY22-SFY23</t>
  </si>
  <si>
    <t>SFY24-SFY25</t>
  </si>
  <si>
    <t>SFY26-SFY27</t>
  </si>
  <si>
    <t>SFY28-SFY29</t>
  </si>
  <si>
    <t>SFY30-SFY31</t>
  </si>
  <si>
    <t>SFY32-SFY33</t>
  </si>
  <si>
    <t>Annual Subscription, Software Licensing and Support Costs by SFY</t>
  </si>
  <si>
    <t>(1) GenTax Initial License Fee (perpetual license)</t>
  </si>
  <si>
    <t>(2) GenTax Annual Software Maintenance Fee</t>
  </si>
  <si>
    <t>(3) Hyper-Care (warranty support)</t>
  </si>
  <si>
    <t>(4) Application Support (post-warranty)</t>
  </si>
  <si>
    <t>Value-Added Services</t>
  </si>
  <si>
    <t>Annual Value-Added Services by SFY</t>
  </si>
  <si>
    <t>(1) Fast Identity Verification Services (FIVS)</t>
  </si>
  <si>
    <t>(2) Fast Monitoriing Services (FMS)</t>
  </si>
  <si>
    <t>*additional value-added services can be added at a later date</t>
  </si>
  <si>
    <t>Total Subscription, Software Licensing and Support Costs</t>
  </si>
  <si>
    <t>TOTAL NOT TO EXCEED FIXED COST 
(Total Deliverables / Milestones Costs + Total Subscription, Software Licensing and Support Costs)</t>
  </si>
  <si>
    <t>* The MBE Costs in column C must be included
   in the Total Costs in Column B.</t>
  </si>
  <si>
    <t>** A State Fiscal Year (SFY) runs from July 1 to June 30. For example SFY20 runs from July 1, 2019 to June 30, 2020.</t>
  </si>
  <si>
    <t>0A1228 Personal Income Tax System</t>
  </si>
  <si>
    <t>Resource Rate Card</t>
  </si>
  <si>
    <t>Resource Hourly Rate</t>
  </si>
  <si>
    <t> Project Resources</t>
  </si>
  <si>
    <t>Per Hour</t>
  </si>
  <si>
    <t>Management / Leadership</t>
  </si>
  <si>
    <t>Senior Executive</t>
  </si>
  <si>
    <t>Program Manager /Unit Lead</t>
  </si>
  <si>
    <t>Technical Architect / SME</t>
  </si>
  <si>
    <t>Project Manager</t>
  </si>
  <si>
    <t>Operations Lead Manager</t>
  </si>
  <si>
    <t>Functional Lead / Manager</t>
  </si>
  <si>
    <t>Change Management</t>
  </si>
  <si>
    <t>Change Management Lead</t>
  </si>
  <si>
    <t>Process Change Analyst</t>
  </si>
  <si>
    <t>Communications/Change Mngt. SME</t>
  </si>
  <si>
    <t>Training Lead/Manager</t>
  </si>
  <si>
    <t>Training Delivery Consultant</t>
  </si>
  <si>
    <t>Specialist / Support</t>
  </si>
  <si>
    <t>Business Analyst</t>
  </si>
  <si>
    <t>Strategic Sourcing Analyst</t>
  </si>
  <si>
    <t>Technical Architect</t>
  </si>
  <si>
    <t>Programmer/Developer</t>
  </si>
  <si>
    <t>Jr Programmer/Developer</t>
  </si>
  <si>
    <t>Security Specialist</t>
  </si>
  <si>
    <t>Security Administrator</t>
  </si>
  <si>
    <t>System Analyst</t>
  </si>
  <si>
    <t>Performance Expert</t>
  </si>
  <si>
    <t>Quality Assurance Manager</t>
  </si>
  <si>
    <t>Technical Writer</t>
  </si>
  <si>
    <t>Test Lead/Manager</t>
  </si>
  <si>
    <t>Tester</t>
  </si>
  <si>
    <t>Help Desk Process Expert</t>
  </si>
  <si>
    <t>Help Desk Process Analyst</t>
  </si>
  <si>
    <t>Other Category (Specify)</t>
  </si>
  <si>
    <t>Project Management</t>
  </si>
  <si>
    <t>Team Managers</t>
  </si>
  <si>
    <t>Implementation Consultants</t>
  </si>
  <si>
    <t>Blended Rate</t>
  </si>
  <si>
    <t>Specify Role</t>
  </si>
  <si>
    <t>Hardware Component</t>
  </si>
  <si>
    <t>Quantity</t>
  </si>
  <si>
    <t>Unit Cost</t>
  </si>
  <si>
    <t>Extended Cost</t>
  </si>
  <si>
    <t>Fast Hosting Services - Year 1</t>
  </si>
  <si>
    <t>Fast Hosting Services - Year 2</t>
  </si>
  <si>
    <t>Fast Hosting Services - Year 3</t>
  </si>
  <si>
    <t>Fast Hosting Services - Year 4</t>
  </si>
  <si>
    <t>Fast Hosting Services - Year 5</t>
  </si>
  <si>
    <t>Fast Hosting Services - Year 6</t>
  </si>
  <si>
    <t>Fast Hosting Services - Year 7</t>
  </si>
  <si>
    <t>Fast Hosting Services - Year 8</t>
  </si>
  <si>
    <t>Fast Hosting Services - Year 9</t>
  </si>
  <si>
    <t>Fast Hosting Services - Year 10</t>
  </si>
  <si>
    <t>Fast Hosting Services - Year 11</t>
  </si>
  <si>
    <t>Fast Hosting Services - Year 12 (6 months)</t>
  </si>
  <si>
    <t>Total Hardware Costs</t>
  </si>
  <si>
    <t>Milestone Payment Schedule</t>
  </si>
  <si>
    <t>Payment Milestone</t>
  </si>
  <si>
    <t>Estimated Invoice Date</t>
  </si>
  <si>
    <t>Invoice Amount</t>
  </si>
  <si>
    <t>GenTax Initial License Installation</t>
  </si>
  <si>
    <t>Project Initiation (PI)</t>
  </si>
  <si>
    <t>Rollout 1</t>
  </si>
  <si>
    <t>R1 Environment installation</t>
  </si>
  <si>
    <t>June 2022</t>
  </si>
  <si>
    <t>R1 Base Configuration Complete</t>
  </si>
  <si>
    <t>November 2022</t>
  </si>
  <si>
    <t>R1 Testing Preparation Complete</t>
  </si>
  <si>
    <t>March 2023</t>
  </si>
  <si>
    <t>R1 System Acceptance, Production Rollout</t>
  </si>
  <si>
    <t>September 2023</t>
  </si>
  <si>
    <t>Application Support</t>
  </si>
  <si>
    <t>Year 1 (Hyper-Care)</t>
  </si>
  <si>
    <t>25% of the annual amount shown is due quarterly in arrears beginning after the R1 Production Rollout</t>
  </si>
  <si>
    <t>Year 2</t>
  </si>
  <si>
    <t>Year 3</t>
  </si>
  <si>
    <t>Year 4</t>
  </si>
  <si>
    <t>Year 5</t>
  </si>
  <si>
    <t>Year 6</t>
  </si>
  <si>
    <t>Year 7</t>
  </si>
  <si>
    <t>Year 8</t>
  </si>
  <si>
    <t>Year 9</t>
  </si>
  <si>
    <t>Year 10</t>
  </si>
  <si>
    <t>FAST Hosting</t>
  </si>
  <si>
    <t>Year 1</t>
  </si>
  <si>
    <t>PI + 1 Year</t>
  </si>
  <si>
    <t>PI + 2 Years</t>
  </si>
  <si>
    <t>PI + 3 Years</t>
  </si>
  <si>
    <t>PI + 4 Years</t>
  </si>
  <si>
    <t>PI + 5 Years</t>
  </si>
  <si>
    <t>PI + 6 Years</t>
  </si>
  <si>
    <t>PI + 7 Years</t>
  </si>
  <si>
    <t>PI + 8 Years</t>
  </si>
  <si>
    <t>PI + 9 Years</t>
  </si>
  <si>
    <t>Year 11</t>
  </si>
  <si>
    <t>PI + 10 Years</t>
  </si>
  <si>
    <t>Year 12 (6 months)</t>
  </si>
  <si>
    <t>PI + 11 Years</t>
  </si>
  <si>
    <t>GenTax Annual Software Maintenance Fees</t>
  </si>
  <si>
    <t>11.5-Year Project Total</t>
  </si>
  <si>
    <t>Value-Add Milestone Payment Schedule</t>
  </si>
  <si>
    <t>Fast Identity Verification Services (FIVS)</t>
  </si>
  <si>
    <t>Year 11 (6-months)</t>
  </si>
  <si>
    <t>Fast Monitoring Services (FMS)</t>
  </si>
  <si>
    <t>Total</t>
  </si>
  <si>
    <t>R2</t>
  </si>
  <si>
    <t>R3</t>
  </si>
  <si>
    <t>R4</t>
  </si>
  <si>
    <t>R5</t>
  </si>
  <si>
    <t>Total for Amendment 3</t>
  </si>
  <si>
    <t xml:space="preserve">   GenTax Initial License Installation</t>
  </si>
  <si>
    <t xml:space="preserve">   Environment installation</t>
  </si>
  <si>
    <t xml:space="preserve">   Delivery Workbench installation</t>
  </si>
  <si>
    <t xml:space="preserve">   Base Configuration Complete</t>
  </si>
  <si>
    <t xml:space="preserve">   Testing Preparation Complete</t>
  </si>
  <si>
    <t xml:space="preserve">   System Acceptance, Production Rollout</t>
  </si>
  <si>
    <t>Hyper Care 
Application Support first year after rollout</t>
  </si>
  <si>
    <t>Starts Contract Year</t>
  </si>
  <si>
    <t>After R2 Jan 2025 -  Dec 2025</t>
  </si>
  <si>
    <t>After R3 Dec 2025 -  Nov 2026</t>
  </si>
  <si>
    <t>After R4 Dec 2026 -  Nov 2027</t>
  </si>
  <si>
    <t>After R5 Dec 2027 -  Nov 2028</t>
  </si>
  <si>
    <t>R2 Application support 
Starts after Hyper Care Jan 2026</t>
  </si>
  <si>
    <t>R3 Application support 
Starts after Hyper Care Dec 2027</t>
  </si>
  <si>
    <t>R4 Application support 
Starts after Hyper Care Dec 2028</t>
  </si>
  <si>
    <t>R5 Application support 
Starts after Hyper Care Dec 2029</t>
  </si>
  <si>
    <t>Application Support Jan 2031 - Dec 2031</t>
  </si>
  <si>
    <t>Year 12 (6 Months)</t>
  </si>
  <si>
    <t>Fast Hosting Services (Starts at Project Initiation)</t>
  </si>
  <si>
    <t>Calendar Quarter</t>
  </si>
  <si>
    <t xml:space="preserve">   Year 3</t>
  </si>
  <si>
    <t>Q3 2024 - Q2 2025</t>
  </si>
  <si>
    <t xml:space="preserve">   Year 4</t>
  </si>
  <si>
    <t>Q3 2025 - Q2 2026</t>
  </si>
  <si>
    <t xml:space="preserve">   Year 5</t>
  </si>
  <si>
    <t>Q3 2026 - Q2 2027</t>
  </si>
  <si>
    <t xml:space="preserve">   Year 6</t>
  </si>
  <si>
    <t>Q3 2027 - Q2 2028</t>
  </si>
  <si>
    <t xml:space="preserve">   Year 7</t>
  </si>
  <si>
    <t>Q3 2028 - Q2 2029</t>
  </si>
  <si>
    <t xml:space="preserve">   Year 8</t>
  </si>
  <si>
    <t>Q3 2029 - Q2 2030</t>
  </si>
  <si>
    <t xml:space="preserve">   Year 9</t>
  </si>
  <si>
    <t>Q3 2030 - Q2 2031</t>
  </si>
  <si>
    <t xml:space="preserve">   Year 10</t>
  </si>
  <si>
    <t>Q3 2031 - Q2 2032</t>
  </si>
  <si>
    <t xml:space="preserve">   Year 11</t>
  </si>
  <si>
    <t>Q3 2032 - Q2 2033</t>
  </si>
  <si>
    <t xml:space="preserve">   Year 12 (6 months)</t>
  </si>
  <si>
    <t>Software Maintenance (Starts at Project Initiation)</t>
  </si>
  <si>
    <t>Contract Year</t>
  </si>
  <si>
    <t>Additional Taxes, Fees and Charges Statement of Work.</t>
  </si>
  <si>
    <t>Deliverable</t>
  </si>
  <si>
    <t>Total Not-To-Exceed Costs for Amendment 3</t>
  </si>
  <si>
    <t>Q3 2033 - Q4 2033</t>
  </si>
  <si>
    <t>GenTax License</t>
  </si>
  <si>
    <t>Rollout</t>
  </si>
  <si>
    <t>Environment installation</t>
  </si>
  <si>
    <t>Base Configuration Complete</t>
  </si>
  <si>
    <t>Testing Preparation Complete</t>
  </si>
  <si>
    <t>System Acceptance, Production Rollout</t>
  </si>
  <si>
    <t>25% of the annual amount shown is due quarterly in arrears beginning after the R2 Production Rollout</t>
  </si>
  <si>
    <t>FAST Hosting (contract year)</t>
  </si>
  <si>
    <t>Rollout 1 Payment Schedule</t>
  </si>
  <si>
    <t>Milestone</t>
  </si>
  <si>
    <t>Rollout 2 Payment Schedule</t>
  </si>
  <si>
    <t>no invoices</t>
  </si>
  <si>
    <t>Rollout Initiation (RI)</t>
  </si>
  <si>
    <t>RI + 3 Years</t>
  </si>
  <si>
    <t>RI + 4 Years</t>
  </si>
  <si>
    <t>RI + 5 Years</t>
  </si>
  <si>
    <t>RI + 6 Years</t>
  </si>
  <si>
    <t>RI + 7 Years</t>
  </si>
  <si>
    <t>RI + 8 Years</t>
  </si>
  <si>
    <t>RI + 9 Years</t>
  </si>
  <si>
    <t>RI + 1 Year</t>
  </si>
  <si>
    <t>RI + 2 Years</t>
  </si>
  <si>
    <t>Rollout 3 Payment Schedule</t>
  </si>
  <si>
    <t>Rollout Initiation (Dec 2023)</t>
  </si>
  <si>
    <t>Rollout Initiation (Dec 2024)</t>
  </si>
  <si>
    <t>Rollout 4 Payment Schedule</t>
  </si>
  <si>
    <t>Rollout 5 Payment Schedule</t>
  </si>
  <si>
    <t>Rollout Initiation (Dec 2025)</t>
  </si>
  <si>
    <t>Rollout Initiation (Dec 2026)</t>
  </si>
  <si>
    <t>25% of the annual amount shown is due quarterly in arrears beginning after the R3 Production Rollout</t>
  </si>
  <si>
    <t>25% of the annual amount shown is due quarterly in arrears beginning after the R4 Production Rollout</t>
  </si>
  <si>
    <t>25% of the annual amount shown is due quarterly in arrears beginning after the R5 Production Rollout</t>
  </si>
  <si>
    <t>R2+R3+R4+R5 Total</t>
  </si>
  <si>
    <t>Annual Software Maintenance (contract year)</t>
  </si>
  <si>
    <t>Application Support (starting in contract year)</t>
  </si>
  <si>
    <t>R1 Total</t>
  </si>
  <si>
    <t>December 2024</t>
  </si>
  <si>
    <t>November 2025</t>
  </si>
  <si>
    <t>Novemver 2026</t>
  </si>
  <si>
    <t>November 2027</t>
  </si>
  <si>
    <t>April 2024</t>
  </si>
  <si>
    <t>July 2024</t>
  </si>
  <si>
    <t>March 2025</t>
  </si>
  <si>
    <t>June 2025</t>
  </si>
  <si>
    <t>March 2026</t>
  </si>
  <si>
    <t>June 2026</t>
  </si>
  <si>
    <t>March 2027</t>
  </si>
  <si>
    <t>June 2027</t>
  </si>
  <si>
    <t xml:space="preserve">Rollout Initiation (RI) </t>
  </si>
  <si>
    <t>Calender Quarter</t>
  </si>
  <si>
    <t>Fiscal Year</t>
  </si>
  <si>
    <t>Planned Invoice Date</t>
  </si>
  <si>
    <t>Status</t>
  </si>
  <si>
    <t>Type</t>
  </si>
  <si>
    <t>Description</t>
  </si>
  <si>
    <t>Amount</t>
  </si>
  <si>
    <t>Paid</t>
  </si>
  <si>
    <t>Maintenance</t>
  </si>
  <si>
    <t>R1</t>
  </si>
  <si>
    <t>GenTax Annual Software Maintenance Fee PIT Replacement 7/1/22-6/30/23</t>
  </si>
  <si>
    <t>R1 PIT Environment Installation Technical Planning and Initiation(Hardware plan, software install, technical material)</t>
  </si>
  <si>
    <t>Hosting Services</t>
  </si>
  <si>
    <t>FAST Hosting - Personal Income Tax System 7/1/22-6/30/23</t>
  </si>
  <si>
    <t>R1 PIT Delivery Workbench Installation Technical Planning and Initiation(Hardware plan, software install, technical material)</t>
  </si>
  <si>
    <t>License</t>
  </si>
  <si>
    <t>GenTax Initial License Fee (Perpetual License) PIT Replacement</t>
  </si>
  <si>
    <t>R1 PIT Base Configuration Complete</t>
  </si>
  <si>
    <t>R1 PIT Test Preparation Complete: User Acceptance Testing (Test plan, scenarios, End to end testing, Stress testing)</t>
  </si>
  <si>
    <t>GenTax Annual Software Maintenance Fee PIT Replacement 7/1/23-6/30/24</t>
  </si>
  <si>
    <t>Future</t>
  </si>
  <si>
    <t xml:space="preserve">12/31/23-11/30/24 FAST Hosting </t>
  </si>
  <si>
    <t>7/1/23-6/30/24 FAST Hosting - Personal Income Tax System</t>
  </si>
  <si>
    <t>GenTax Initial License Fee (Perpetual License) Amednment 3</t>
  </si>
  <si>
    <t>Fraud Services</t>
  </si>
  <si>
    <t>10/1/23-12/31/23 FIVS - Personal Income Tax System</t>
  </si>
  <si>
    <t>10/1/23-12/31/23 Monitoring Services FMS - Personal Income Tax System</t>
  </si>
  <si>
    <t>Application Support - HyperCare</t>
  </si>
  <si>
    <t>10/1/23-12/31/23 Application Support - Personal Income Tax System</t>
  </si>
  <si>
    <t xml:space="preserve">12/1/23-11/30/24 GenTax Annual Software Maintenance Fee </t>
  </si>
  <si>
    <t>1/1/24-3/31/24 Application Support - Personal Income Tax System</t>
  </si>
  <si>
    <t>1/1/24-3/31/24 Monitoring Services FMS - Personal Income Tax System</t>
  </si>
  <si>
    <t>1/1/24-3/31/24 FIVS - Personal Income Tax System</t>
  </si>
  <si>
    <t>R2  Base Configuration Complete</t>
  </si>
  <si>
    <t>4/1/24-6/30/24 FIVS - Personal Income Tax System</t>
  </si>
  <si>
    <t>4/1/24-6/30/24 Monitoring Services FMS - Personal Income Tax System</t>
  </si>
  <si>
    <t>4/1/24-6/30/24 Application Support - Personal Income Tax System</t>
  </si>
  <si>
    <t>R2 Test Preparation Complete: User Acceptance Testing (Test plan, scenarios, End to end testing, Stress testing)</t>
  </si>
  <si>
    <t xml:space="preserve">12/31/24-11/30/25 FAST Hosting </t>
  </si>
  <si>
    <t>7/1/24-6/30/25 FAST Hosting - Personal Income Tax System</t>
  </si>
  <si>
    <t>7/1/24-6/30/25 GenTax Annual Software Maintenance Fee - Personal Income Tax System</t>
  </si>
  <si>
    <t>7/1/24-9/30/24 Application Support - Personal Income Tax System</t>
  </si>
  <si>
    <t>7/1/24-9/30/24 FIVS - Personal Income Tax System</t>
  </si>
  <si>
    <t>7/1/24-9/30/24 Monitoring Services FMS - Personal Income Tax System</t>
  </si>
  <si>
    <t>R2 System Acceptance, Production Rollout</t>
  </si>
  <si>
    <t>10/1/24-12/31/24 FIVS - Personal Income Tax System</t>
  </si>
  <si>
    <t>10/1/24-12/31/24 Monitoring Services FMS - Personal Income Tax System</t>
  </si>
  <si>
    <t>10/1/24-12/31/24 Application Support - Personal Income Tax System</t>
  </si>
  <si>
    <t xml:space="preserve">12/1/24-11/30/25 GenTax Annual Software Maintenance Fee </t>
  </si>
  <si>
    <t>R3 Base Configuration Complete</t>
  </si>
  <si>
    <t>1/1/25-3/31/25 Monitoring Services FMS - Personal Income Tax System</t>
  </si>
  <si>
    <t>1/1/25-3/31/25 FIVS - Personal Income Tax System</t>
  </si>
  <si>
    <t>1/1/25-3/31/25 Application Support - Personal Income Tax System</t>
  </si>
  <si>
    <t xml:space="preserve">1/1/25-3/31/25 Application Support </t>
  </si>
  <si>
    <t>R3 Test Preparation Complete: User Acceptance Testing (Test plan, scenarios, End to end testing, Stress testing)</t>
  </si>
  <si>
    <t xml:space="preserve">4/1/25-6/30/25 Application Support </t>
  </si>
  <si>
    <t>4/1/25-6/30/25 Application Support - Personal Income Tax System</t>
  </si>
  <si>
    <t>4/1/25-6/30/25 Monitoring Services FMS - Personal Income Tax System</t>
  </si>
  <si>
    <t>4/1/25-6/30/25 FIVS - Personal Income Tax System</t>
  </si>
  <si>
    <t xml:space="preserve">12/31/25-11/30/26 FAST Hosting </t>
  </si>
  <si>
    <t>7/1/25-6/30/26 GenTax Annual Software Maintenance Fee - Personal Income Tax System</t>
  </si>
  <si>
    <t>7/1/25-6/30/26 FAST Hosting - Personal Income Tax System</t>
  </si>
  <si>
    <t xml:space="preserve">7/1/25-9/30/25 Application Support </t>
  </si>
  <si>
    <t>7/1/25-9/30/25 Application Support - Personal Income Tax System</t>
  </si>
  <si>
    <t>7/1/25-9/30/25 Monitoring Services FMS - Personal Income Tax System</t>
  </si>
  <si>
    <t>7/1/25-9/30/25 FIVS - Personal Income Tax System</t>
  </si>
  <si>
    <t>R3 System Acceptance, Production Rollout</t>
  </si>
  <si>
    <t xml:space="preserve">10/1/25-12/31/25 Application Support </t>
  </si>
  <si>
    <t>10/1/25-12/31/25 Application Support - Personal Income Tax System</t>
  </si>
  <si>
    <t>10/1/25-12/31/25 Monitoring Services FMS - Personal Income Tax System</t>
  </si>
  <si>
    <t>10/1/25-12/31/25 FIVS - Personal Income Tax System</t>
  </si>
  <si>
    <t xml:space="preserve">12/1/25-11/30/26 GenTax Annual Software Maintenance Fee </t>
  </si>
  <si>
    <t>R4 Base Configuration Complete</t>
  </si>
  <si>
    <t xml:space="preserve">1/1/26-3/31/26 Application Support </t>
  </si>
  <si>
    <t>1/1/26-3/31/26 Application Support - Personal Income Tax System</t>
  </si>
  <si>
    <t>1/1/26-3/31/26 FIVS - Personal Income Tax System</t>
  </si>
  <si>
    <t>1/1/26-3/31/26 Monitoring Services FMS - Personal Income Tax System</t>
  </si>
  <si>
    <t>R4 Test Preparation Complete: User Acceptance Testing (Test plan, scenarios, End to end testing, Stress testing)</t>
  </si>
  <si>
    <t xml:space="preserve">4/1/26-6/30/26 Application Support </t>
  </si>
  <si>
    <t>4/1/26-6/30/26 Application Support - Personal Income Tax System</t>
  </si>
  <si>
    <t>4/1/26-6/30/26 Monitoring Services FMS - Personal Income Tax System</t>
  </si>
  <si>
    <t>4/1/26-6/30/26 FIVS - Personal Income Tax System</t>
  </si>
  <si>
    <t xml:space="preserve">12/31/26-11/30/27 FAST Hosting </t>
  </si>
  <si>
    <t>7/1/26-6/30/27 FAST Hosting - Personal Income Tax System</t>
  </si>
  <si>
    <t>7/1/26-6/30/27 GenTax Annual Software Maintenance Fee - Personal Income Tax System</t>
  </si>
  <si>
    <t xml:space="preserve">7/1/26-9/30/26 Application Support </t>
  </si>
  <si>
    <t>7/1/26-9/30/26 Application Support - Personal Income Tax System</t>
  </si>
  <si>
    <t>7/1/26-9/30/26 Monitoring Services FMS - Personal Income Tax System</t>
  </si>
  <si>
    <t>7/1/26-9/30/26 FIVS - Personal Income Tax System</t>
  </si>
  <si>
    <t>R4 System Acceptance, Production Rollout</t>
  </si>
  <si>
    <t xml:space="preserve">12/1/26-11/30/27 GenTax Annual Software Maintenance Fee </t>
  </si>
  <si>
    <t xml:space="preserve">10/1/26-12/31/26 Application Support </t>
  </si>
  <si>
    <t>10/1/26-12/31/26 FIVS - Personal Income Tax System</t>
  </si>
  <si>
    <t>10/1/26-12/31/26 Application Support - Personal Income Tax System</t>
  </si>
  <si>
    <t>10/1/26-12/31/26 Monitoring Services FMS - Personal Income Tax System</t>
  </si>
  <si>
    <t>R5 Base Configuration Complete</t>
  </si>
  <si>
    <t xml:space="preserve">1/1/27-3/31/27 Application Support </t>
  </si>
  <si>
    <t>1/1/27-3/31/27 Application Support - Personal Income Tax System</t>
  </si>
  <si>
    <t>1/1/27-3/31/27 FIVS - Personal Income Tax System</t>
  </si>
  <si>
    <t>1/1/27-3/31/27 Monitoring Services FMS - Personal Income Tax System</t>
  </si>
  <si>
    <t>R5 Test Preparation Complete: User Acceptance Testing (Test plan, scenarios, End to end testing, Stress testing)</t>
  </si>
  <si>
    <t xml:space="preserve">4/1/27-6/30/27 Application Support </t>
  </si>
  <si>
    <t>4/1/27-6/30/27 Monitoring Services FMS - Personal Income Tax System</t>
  </si>
  <si>
    <t>4/1/27-6/30/27 FIVS - Personal Income Tax System</t>
  </si>
  <si>
    <t>4/1/27-6/30/27 Application Support - Personal Income Tax System</t>
  </si>
  <si>
    <t xml:space="preserve">12/31/27-11/30/28 FAST Hosting </t>
  </si>
  <si>
    <t>7/1/27-6/30/28 GenTax Annual Software Maintenance Fee - Personal Income Tax System</t>
  </si>
  <si>
    <t>7/1/27-6/30/28 FAST Hosting - Personal Income Tax System</t>
  </si>
  <si>
    <t xml:space="preserve">7/1/27-9/30/27 Application Support </t>
  </si>
  <si>
    <t>7/1/27-9/30/27 FIVS - Personal Income Tax System</t>
  </si>
  <si>
    <t>7/1/27-9/30/27 Application Support - Personal Income Tax System</t>
  </si>
  <si>
    <t>7/1/27-9/30/27 Monitoring Services FMS - Personal Income Tax System</t>
  </si>
  <si>
    <t>R5 System Acceptance, Production Rollout</t>
  </si>
  <si>
    <t xml:space="preserve">12/1/27-11/30/28 GenTax Annual Software Maintenance Fee </t>
  </si>
  <si>
    <t xml:space="preserve">10/1/27-12/31/27 Application Support </t>
  </si>
  <si>
    <t>10/1/27-12/31/27 FIVS - Personal Income Tax System</t>
  </si>
  <si>
    <t>10/1/27-12/31/27 Monitoring Services FMS - Personal Income Tax System</t>
  </si>
  <si>
    <t>10/1/27-12/31/27 Application Support - Personal Income Tax System</t>
  </si>
  <si>
    <t xml:space="preserve">1/1/28-3/31/28 Application Support </t>
  </si>
  <si>
    <t>1/1/28-3/31/28 FIVS - Personal Income Tax System</t>
  </si>
  <si>
    <t>1/1/28-3/31/28 Monitoring Services FMS - Personal Income Tax System</t>
  </si>
  <si>
    <t>1/1/28-3/31/28 Application Support - Personal Income Tax System</t>
  </si>
  <si>
    <t xml:space="preserve">4/1/28-6/30/28 Application Support </t>
  </si>
  <si>
    <t>4/1/28-6/30/28 FIVS - Personal Income Tax System</t>
  </si>
  <si>
    <t>4/1/28-6/30/28 Monitoring Services FMS - Personal Income Tax System</t>
  </si>
  <si>
    <t>4/1/28-6/30/28 Application Support - Personal Income Tax System</t>
  </si>
  <si>
    <t xml:space="preserve">12/31/28-11/30/29 FAST Hosting </t>
  </si>
  <si>
    <t>7/1/28-6/30/29 GenTax Annual Software Maintenance Fee - Personal Income Tax System</t>
  </si>
  <si>
    <t>7/1/28-6/30/29 FAST Hosting - Personal Income Tax System</t>
  </si>
  <si>
    <t xml:space="preserve">7/1/28-9/30/28 Application Support </t>
  </si>
  <si>
    <t>7/1/28-9/30/28 Monitoring Services FMS - Personal Income Tax System</t>
  </si>
  <si>
    <t>7/1/28-9/30/28 FIVS - Personal Income Tax System</t>
  </si>
  <si>
    <t>7/1/28-9/30/28 Application Support - Personal Income Tax System</t>
  </si>
  <si>
    <t xml:space="preserve">10/1/28-12/31/28 Application Support </t>
  </si>
  <si>
    <t xml:space="preserve">12/1/28-11/30/29 GenTax Annual Software Maintenance Fee </t>
  </si>
  <si>
    <t>10/1/28-12/31/28 FIVS - Personal Income Tax System</t>
  </si>
  <si>
    <t>10/1/28-12/31/28 Application Support - Personal Income Tax System</t>
  </si>
  <si>
    <t>10/1/28-12/31/28 Monitoring Services FMS - Personal Income Tax System</t>
  </si>
  <si>
    <t xml:space="preserve">1/1/29-3/31/29 Application Support </t>
  </si>
  <si>
    <t>1/1/29-3/31/29 Application Support - Personal Income Tax System</t>
  </si>
  <si>
    <t>1/1/29-3/31/29 Monitoring Services FMS - Personal Income Tax System</t>
  </si>
  <si>
    <t>1/1/29-3/31/29 FIVS - Personal Income Tax System</t>
  </si>
  <si>
    <t xml:space="preserve">4/1/29-6/30/29 Application Support </t>
  </si>
  <si>
    <t>4/1/29-6/30/29 Monitoring Services FMS - Personal Income Tax System</t>
  </si>
  <si>
    <t>4/1/29-6/30/29 Application Support - Personal Income Tax System</t>
  </si>
  <si>
    <t>4/1/29-6/30/29 FIVS - Personal Income Tax System</t>
  </si>
  <si>
    <t xml:space="preserve">12/31/29-11/30/30 FAST Hosting </t>
  </si>
  <si>
    <t>7/1/29-6/30/30 FAST Hosting - Personal Income Tax System</t>
  </si>
  <si>
    <t>7/1/29-6/30/30 GenTax Annual Software Maintenance Fee - Personal Income Tax System</t>
  </si>
  <si>
    <t xml:space="preserve">7/1/29-9/30/29 Application Support </t>
  </si>
  <si>
    <t>7/1/29-9/30/29 Monitoring Services FMS - Personal Income Tax System</t>
  </si>
  <si>
    <t>7/1/29-9/30/29 Application Support - Personal Income Tax System</t>
  </si>
  <si>
    <t>7/1/29-9/30/29 FIVS - Personal Income Tax System</t>
  </si>
  <si>
    <t xml:space="preserve">12/1/29-11/30/30 GenTax Annual Software Maintenance Fee </t>
  </si>
  <si>
    <t xml:space="preserve">10/1/29-12/31/29 Application Support </t>
  </si>
  <si>
    <t>10/1/29-12/31/29 FIVS - Personal Income Tax System</t>
  </si>
  <si>
    <t>10/1/29-12/31/29 Monitoring Services FMS - Personal Income Tax System</t>
  </si>
  <si>
    <t>10/1/29-12/31/29 Application Support - Personal Income Tax System</t>
  </si>
  <si>
    <t xml:space="preserve">1/1/30-3/31/30 Application Support </t>
  </si>
  <si>
    <t>1/1/30-3/31/30 Monitoring Services FMS - Personal Income Tax System</t>
  </si>
  <si>
    <t>1/1/30-3/31/30 Application Support - Personal Income Tax System</t>
  </si>
  <si>
    <t>1/1/30-3/31/30 FIVS - Personal Income Tax System</t>
  </si>
  <si>
    <t xml:space="preserve">4/1/30-6/30/30 Application Support </t>
  </si>
  <si>
    <t>4/1/30-6/30/30 FIVS - Personal Income Tax System</t>
  </si>
  <si>
    <t>4/1/30-6/30/30 Application Support - Personal Income Tax System</t>
  </si>
  <si>
    <t>4/1/30-6/30/30 Monitoring Services FMS - Personal Income Tax System</t>
  </si>
  <si>
    <t xml:space="preserve">12/31/30-11/30/31 FAST Hosting </t>
  </si>
  <si>
    <t>7/1/30-6/30/31 FAST Hosting - Personal Income Tax System</t>
  </si>
  <si>
    <t>7/1/30-6/30/31 GenTax Annual Software Maintenance Fee - Personal Income Tax System</t>
  </si>
  <si>
    <t xml:space="preserve">7/1/30-9/30/30 Application Support </t>
  </si>
  <si>
    <t>7/1/30-9/30/30 Monitoring Services FMS - Personal Income Tax System</t>
  </si>
  <si>
    <t>7/1/30-9/30/30 Application Support - Personal Income Tax System</t>
  </si>
  <si>
    <t>7/1/30-9/30/30 FIVS - Personal Income Tax System</t>
  </si>
  <si>
    <t xml:space="preserve">12/1/30-11/30/31 GenTax Annual Software Maintenance Fee </t>
  </si>
  <si>
    <t xml:space="preserve">10/1/30-12/31/30 Application Support </t>
  </si>
  <si>
    <t>10/1/30-12/31/30 Monitoring Services FMS - Personal Income Tax System</t>
  </si>
  <si>
    <t>10/1/30-12/31/30 FIVS - Personal Income Tax System</t>
  </si>
  <si>
    <t>10/1/30-12/31/30 Application Support - Personal Income Tax System</t>
  </si>
  <si>
    <t xml:space="preserve">1/1/31-3/31/31 Application Support </t>
  </si>
  <si>
    <t>1/1/31-3/31/31 Application Support - Personal Income Tax System</t>
  </si>
  <si>
    <t>1/1/31-3/31/31 Monitoring Services FMS - Personal Income Tax System</t>
  </si>
  <si>
    <t>1/1/31-3/31/31 FIVS - Personal Income Tax System</t>
  </si>
  <si>
    <t xml:space="preserve">4/1/31-6/30/31 Application Support </t>
  </si>
  <si>
    <t>4/1/31-6/30/31 Monitoring Services FMS - Personal Income Tax System</t>
  </si>
  <si>
    <t>4/1/31-6/30/31 Application Support - Personal Income Tax System</t>
  </si>
  <si>
    <t>4/1/31-6/30/31 FIVS - Personal Income Tax System</t>
  </si>
  <si>
    <t xml:space="preserve">12/31/31-11/30/32 FAST Hosting </t>
  </si>
  <si>
    <t>7/1/31-6/30/32 FAST Hosting - Personal Income Tax System</t>
  </si>
  <si>
    <t>7/1/31-6/30/32 GenTax Annual Software Maintenance Fee - Personal Income Tax System</t>
  </si>
  <si>
    <t xml:space="preserve">7/1/31-9/30/31 Application Support </t>
  </si>
  <si>
    <t>7/1/31-9/30/31 Monitoring Services FMS - Personal Income Tax System</t>
  </si>
  <si>
    <t>7/1/31-9/30/31 Application Support - Personal Income Tax System</t>
  </si>
  <si>
    <t>7/1/31-9/30/31 FIVS - Personal Income Tax System</t>
  </si>
  <si>
    <t xml:space="preserve">12/1/31-11/30/32 GenTax Annual Software Maintenance Fee </t>
  </si>
  <si>
    <t xml:space="preserve">10/1/31-12/31/31 Application Support </t>
  </si>
  <si>
    <t>10/1/31-12/31/31 FIVS - Personal Income Tax System</t>
  </si>
  <si>
    <t>10/1/31-12/31/31 Application Support - Personal Income Tax System</t>
  </si>
  <si>
    <t>10/1/31-12/31/31 Monitoring Services FMS - Personal Income Tax System</t>
  </si>
  <si>
    <t xml:space="preserve">1/1/32-3/31/32 Application Support </t>
  </si>
  <si>
    <t>1/1/32-3/31/32 Application Support - Personal Income Tax System</t>
  </si>
  <si>
    <t>1/1/32-3/31/32 FIVS - Personal Income Tax System</t>
  </si>
  <si>
    <t>1/1/32-3/31/32 Monitoring Services FMS - Personal Income Tax System</t>
  </si>
  <si>
    <t xml:space="preserve">4/1/32-6/30/32 Application Support </t>
  </si>
  <si>
    <t>4/1/32-6/30/32 Monitoring Services FMS - Personal Income Tax System</t>
  </si>
  <si>
    <t>4/1/32-6/30/32 Application Support - Personal Income Tax System</t>
  </si>
  <si>
    <t>4/1/32-6/30/32 FIVS - Personal Income Tax System</t>
  </si>
  <si>
    <t xml:space="preserve">12/31/32-5/30/33 FAST Hosting </t>
  </si>
  <si>
    <t>7/1/32-6/30/33 FAST Hosting - Personal Income Tax System</t>
  </si>
  <si>
    <t>7/1/32-6/30/33 GenTax Annual Software Maintenance Fee - Personal Income Tax System</t>
  </si>
  <si>
    <t xml:space="preserve">7/1/32-9/30/32 Application Support </t>
  </si>
  <si>
    <t>7/1/32-9/30/32 Monitoring Services FMS - Personal Income Tax System</t>
  </si>
  <si>
    <t>7/1/32-9/30/32 FIVS - Personal Income Tax System</t>
  </si>
  <si>
    <t>7/1/32-9/30/32 Application Support - Personal Income Tax System</t>
  </si>
  <si>
    <t xml:space="preserve">10/1/32-12/31/32 Application Support </t>
  </si>
  <si>
    <t>10/1/32-12/31/32 FIVS - Personal Income Tax System</t>
  </si>
  <si>
    <t>10/1/32-12/31/32 Application Support - Personal Income Tax System</t>
  </si>
  <si>
    <t>10/1/32-12/31/32 Monitoring Services FMS - Personal Income Tax System</t>
  </si>
  <si>
    <t xml:space="preserve">12/1/32-11/30/33 GenTax Annual Software Maintenance Fee </t>
  </si>
  <si>
    <t xml:space="preserve">1/1/33-3/31/33 Application Support </t>
  </si>
  <si>
    <t>1/1/33-3/31/33 Monitoring Services FMS - Personal Income Tax System</t>
  </si>
  <si>
    <t>1/1/33-3/31/33 FIVS - Personal Income Tax System</t>
  </si>
  <si>
    <t>1/1/33-3/31/33 Application Support - Personal Income Tax System</t>
  </si>
  <si>
    <t xml:space="preserve">4/1/33-6/30/33 Application Support </t>
  </si>
  <si>
    <t>4/1/33-6/30/33 Application Support - Personal Income Tax System</t>
  </si>
  <si>
    <t>4/1/33-6/30/33 Monitoring Services FMS - Personal Income Tax System</t>
  </si>
  <si>
    <t>4/1/33-6/30/33 FIVS - Personal Income Tax System</t>
  </si>
  <si>
    <t>7/1/33-12/31/33 FAST Hosting - Personal Income Tax System</t>
  </si>
  <si>
    <t>7/1/33-12/31/33 GenTax Annual Software Maintenance Fee - Personal Income Tax System</t>
  </si>
  <si>
    <t xml:space="preserve">7/1/33-9/30/33 Application Support </t>
  </si>
  <si>
    <t>7/1/33-9/30/33 Monitoring Services FMS - Personal Income Tax System</t>
  </si>
  <si>
    <t>7/1/33-9/30/33 FIVS - Personal Income Tax System</t>
  </si>
  <si>
    <t>7/1/33-9/30/33 Application Support - Personal Income Tax System</t>
  </si>
  <si>
    <t xml:space="preserve">10/1/33-12/31/33 Application Support </t>
  </si>
  <si>
    <t>Monitoring Services FMS - Personal Income Tax System Unbillable?</t>
  </si>
  <si>
    <t>FIVS - Personal Income Tax System Unbillable?</t>
  </si>
  <si>
    <t>10/1/33-12/31/33 FIVS - Personal Income Tax System</t>
  </si>
  <si>
    <t>10/1/33-12/31/33 Monitoring Services FMS - Personal Income Tax System</t>
  </si>
  <si>
    <t>Batch Monitoring</t>
  </si>
  <si>
    <t>Amendment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</si>
</sst>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_([$$-409]* #,##0.00_);_([$$-409]* \(#,##0.00\);_([$$-409]* &quot;-&quot;??_);_(@_)"/>
    <numFmt numFmtId="165" formatCode="&quot;$&quot;#,##0.00"/>
    <numFmt numFmtId="166" formatCode="[$-409]mmmm\ d\,\ yyyy;@"/>
    <numFmt numFmtId="167" formatCode="&quot;$&quot;#,##0"/>
    <numFmt numFmtId="168" formatCode="_(&quot;$&quot;* #,##0_);_(&quot;$&quot;* \(#,##0\);_(&quot;$&quot;* &quot;-&quot;??_);_(@_)"/>
  </numFmts>
  <fonts count="52" x14ac:knownFonts="1">
    <font>
      <sz val="10"/>
      <color rgb="FF000000"/>
      <name val="Times New Roman"/>
      <charset val="204"/>
    </font>
    <font>
      <sz val="11"/>
      <color theme="1"/>
      <name val="Calibri"/>
      <family val="2"/>
      <scheme val="minor"/>
    </font>
    <font>
      <sz val="10"/>
      <color rgb="FF000000"/>
      <name val="Arial"/>
      <family val="2"/>
    </font>
    <font>
      <b/>
      <sz val="10"/>
      <color rgb="FF000000"/>
      <name val="Arial"/>
      <family val="2"/>
    </font>
    <font>
      <sz val="11"/>
      <color rgb="FFFF0000"/>
      <name val="Calibri"/>
      <family val="2"/>
      <scheme val="minor"/>
    </font>
    <font>
      <b/>
      <sz val="12"/>
      <color indexed="8"/>
      <name val="Arial"/>
      <family val="2"/>
    </font>
    <font>
      <sz val="8"/>
      <color indexed="8"/>
      <name val="Calibri"/>
      <family val="2"/>
    </font>
    <font>
      <b/>
      <sz val="16"/>
      <name val="Arial"/>
      <family val="2"/>
    </font>
    <font>
      <sz val="11"/>
      <name val="Calibri"/>
      <family val="2"/>
      <scheme val="minor"/>
    </font>
    <font>
      <sz val="11"/>
      <color theme="1"/>
      <name val="Arial"/>
      <family val="2"/>
    </font>
    <font>
      <sz val="11"/>
      <color rgb="FFFF0000"/>
      <name val="Arial"/>
      <family val="2"/>
    </font>
    <font>
      <sz val="11"/>
      <color indexed="8"/>
      <name val="Calibri"/>
      <family val="2"/>
    </font>
    <font>
      <sz val="10"/>
      <color rgb="FF000000"/>
      <name val="Times New Roman"/>
      <family val="1"/>
    </font>
    <font>
      <sz val="11"/>
      <color rgb="FF000000"/>
      <name val="Arial"/>
      <family val="2"/>
    </font>
    <font>
      <sz val="11"/>
      <color rgb="FF000000"/>
      <name val="Calibri"/>
      <family val="2"/>
    </font>
    <font>
      <b/>
      <sz val="12"/>
      <color rgb="FFFFFFFF"/>
      <name val="Arial"/>
      <family val="2"/>
    </font>
    <font>
      <sz val="10"/>
      <color rgb="FFFFFFFF"/>
      <name val="Arial"/>
      <family val="2"/>
    </font>
    <font>
      <b/>
      <sz val="8"/>
      <color rgb="FF000000"/>
      <name val="Arial"/>
      <family val="2"/>
    </font>
    <font>
      <sz val="11"/>
      <color rgb="FFFFFFFF"/>
      <name val="Arial"/>
      <family val="2"/>
    </font>
    <font>
      <b/>
      <sz val="11"/>
      <color rgb="FF000000"/>
      <name val="Arial"/>
      <family val="2"/>
    </font>
    <font>
      <sz val="10"/>
      <name val="Arial"/>
      <family val="2"/>
    </font>
    <font>
      <b/>
      <sz val="10"/>
      <name val="Arial"/>
      <family val="2"/>
    </font>
    <font>
      <b/>
      <sz val="14"/>
      <name val="Arial"/>
      <family val="2"/>
    </font>
    <font>
      <b/>
      <sz val="14"/>
      <color indexed="8"/>
      <name val="Arial"/>
      <family val="2"/>
    </font>
    <font>
      <b/>
      <u/>
      <sz val="11"/>
      <color rgb="FF000000"/>
      <name val="Arial"/>
      <family val="2"/>
    </font>
    <font>
      <b/>
      <sz val="10"/>
      <color rgb="FF000000"/>
      <name val="Times New Roman"/>
      <family val="1"/>
    </font>
    <font>
      <b/>
      <u/>
      <sz val="10"/>
      <color rgb="FF000000"/>
      <name val="Times New Roman"/>
      <family val="1"/>
    </font>
    <font>
      <sz val="11"/>
      <color rgb="FF000000"/>
      <name val="Calibri"/>
      <family val="2"/>
      <scheme val="minor"/>
    </font>
    <font>
      <sz val="10"/>
      <color rgb="FF000000"/>
      <name val="Times New Roman"/>
      <family val="2"/>
      <charset val="204"/>
    </font>
    <font>
      <b/>
      <sz val="11"/>
      <color rgb="FF00B050"/>
      <name val="Arial"/>
      <family val="2"/>
    </font>
    <font>
      <b/>
      <sz val="11"/>
      <color theme="1"/>
      <name val="Calibri"/>
      <family val="2"/>
      <scheme val="minor"/>
    </font>
    <font>
      <b/>
      <sz val="10"/>
      <color theme="0"/>
      <name val="Calibri"/>
      <family val="2"/>
      <scheme val="minor"/>
    </font>
    <font>
      <sz val="10"/>
      <color rgb="FF003399"/>
      <name val="Calibri"/>
      <family val="2"/>
      <scheme val="minor"/>
    </font>
    <font>
      <b/>
      <sz val="10"/>
      <color rgb="FF003399"/>
      <name val="Calibri"/>
      <family val="2"/>
      <scheme val="minor"/>
    </font>
    <font>
      <sz val="8"/>
      <name val="Times New Roman"/>
      <family val="1"/>
    </font>
    <font>
      <sz val="10"/>
      <color rgb="FF000000"/>
      <name val="Times New Roman"/>
      <family val="1"/>
    </font>
    <font>
      <b/>
      <sz val="11"/>
      <color rgb="FFFA7D00"/>
      <name val="Calibri"/>
      <family val="2"/>
      <scheme val="minor"/>
    </font>
    <font>
      <sz val="10"/>
      <color theme="1"/>
      <name val="Calibri"/>
      <family val="2"/>
      <scheme val="minor"/>
    </font>
    <font>
      <b/>
      <sz val="12"/>
      <color rgb="FF000000"/>
      <name val="Arial"/>
      <family val="2"/>
    </font>
    <font>
      <b/>
      <sz val="12"/>
      <color rgb="FF000000"/>
      <name val="Times New Roman"/>
      <family val="1"/>
    </font>
    <font>
      <b/>
      <sz val="10"/>
      <color theme="0"/>
      <name val="Arial"/>
      <family val="2"/>
    </font>
    <font>
      <sz val="10"/>
      <color rgb="FF003399"/>
      <name val="Arial"/>
      <family val="2"/>
    </font>
    <font>
      <b/>
      <sz val="10"/>
      <color rgb="FF003399"/>
      <name val="Arial"/>
      <family val="2"/>
    </font>
    <font>
      <b/>
      <sz val="10"/>
      <color rgb="FFFA7D00"/>
      <name val="Arial"/>
      <family val="2"/>
    </font>
    <font>
      <sz val="10"/>
      <color theme="1"/>
      <name val="Arial"/>
      <family val="2"/>
    </font>
    <font>
      <sz val="10"/>
      <color rgb="FFFF0000"/>
      <name val="Calibri"/>
      <family val="2"/>
      <scheme val="minor"/>
    </font>
    <font>
      <b/>
      <sz val="16"/>
      <color rgb="FF000000"/>
      <name val="Calibri"/>
      <family val="2"/>
      <scheme val="minor"/>
    </font>
    <font>
      <sz val="8"/>
      <color rgb="FF000000"/>
      <name val="Arial"/>
      <family val="2"/>
    </font>
    <font>
      <sz val="10"/>
      <color rgb="FFFF0000"/>
      <name val="Times New Roman"/>
      <family val="1"/>
    </font>
    <font>
      <b/>
      <sz val="14"/>
      <color rgb="FF000000"/>
      <name val="Calibri"/>
      <family val="2"/>
      <scheme val="minor"/>
    </font>
    <font>
      <sz val="10"/>
      <color theme="1" tint="4.9989318521683403E-2"/>
      <name val="Times New Roman"/>
      <family val="1"/>
    </font>
    <font>
      <sz val="8"/>
      <color theme="1" tint="4.9989318521683403E-2"/>
      <name val="Arial"/>
      <family val="2"/>
    </font>
  </fonts>
  <fills count="20">
    <fill>
      <patternFill patternType="none"/>
    </fill>
    <fill>
      <patternFill patternType="gray125"/>
    </fill>
    <fill>
      <patternFill patternType="solid">
        <fgColor rgb="FFFFFFFF"/>
      </patternFill>
    </fill>
    <fill>
      <patternFill patternType="solid">
        <fgColor rgb="FFE4DFEC"/>
        <bgColor indexed="64"/>
      </patternFill>
    </fill>
    <fill>
      <patternFill patternType="solid">
        <fgColor rgb="FF000000"/>
        <bgColor indexed="64"/>
      </patternFill>
    </fill>
    <fill>
      <patternFill patternType="solid">
        <fgColor rgb="FF969696"/>
        <bgColor indexed="64"/>
      </patternFill>
    </fill>
    <fill>
      <patternFill patternType="solid">
        <fgColor rgb="FF60497A"/>
        <bgColor indexed="64"/>
      </patternFill>
    </fill>
    <fill>
      <patternFill patternType="solid">
        <fgColor rgb="FFB1A0C7"/>
        <bgColor indexed="64"/>
      </patternFill>
    </fill>
    <fill>
      <patternFill patternType="solid">
        <fgColor rgb="FFCCC0DA"/>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000080"/>
        <bgColor indexed="64"/>
      </patternFill>
    </fill>
    <fill>
      <patternFill patternType="solid">
        <fgColor rgb="FFF2F2F2"/>
      </patternFill>
    </fill>
    <fill>
      <patternFill patternType="solid">
        <fgColor rgb="FFE7E6E6"/>
        <bgColor indexed="64"/>
      </patternFill>
    </fill>
    <fill>
      <patternFill patternType="solid">
        <fgColor rgb="FFE2EFDA"/>
        <bgColor rgb="FFE2EFDA"/>
      </patternFill>
    </fill>
    <fill>
      <patternFill patternType="solid">
        <fgColor theme="0" tint="-0.14999847407452621"/>
        <bgColor rgb="FFC0C0C0"/>
      </patternFill>
    </fill>
    <fill>
      <patternFill patternType="solid">
        <fgColor theme="0" tint="-0.14999847407452621"/>
        <bgColor indexed="64"/>
      </patternFill>
    </fill>
    <fill>
      <patternFill patternType="solid">
        <fgColor rgb="FF7BA7D3"/>
        <bgColor indexed="64"/>
      </patternFill>
    </fill>
    <fill>
      <patternFill patternType="solid">
        <fgColor rgb="FF7BA7D3"/>
        <bgColor rgb="FFE2EFDA"/>
      </patternFill>
    </fill>
  </fills>
  <borders count="8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indexed="64"/>
      </top>
      <bottom/>
      <diagonal/>
    </border>
    <border>
      <left style="medium">
        <color rgb="FF000000"/>
      </left>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thin">
        <color auto="1"/>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indexed="64"/>
      </right>
      <top style="thin">
        <color indexed="64"/>
      </top>
      <bottom style="thin">
        <color indexed="64"/>
      </bottom>
      <diagonal/>
    </border>
    <border>
      <left/>
      <right/>
      <top style="medium">
        <color indexed="64"/>
      </top>
      <bottom/>
      <diagonal/>
    </border>
    <border>
      <left style="medium">
        <color rgb="FF000000"/>
      </left>
      <right/>
      <top style="thin">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style="medium">
        <color theme="0"/>
      </right>
      <top/>
      <bottom style="medium">
        <color indexed="64"/>
      </bottom>
      <diagonal/>
    </border>
    <border>
      <left style="medium">
        <color theme="0"/>
      </left>
      <right style="medium">
        <color theme="0"/>
      </right>
      <top/>
      <bottom style="medium">
        <color indexed="64"/>
      </bottom>
      <diagonal/>
    </border>
    <border>
      <left style="medium">
        <color theme="0"/>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theme="0"/>
      </right>
      <top style="thin">
        <color theme="0"/>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theme="0"/>
      </right>
      <top/>
      <bottom/>
      <diagonal/>
    </border>
    <border>
      <left style="thin">
        <color indexed="64"/>
      </left>
      <right/>
      <top style="thin">
        <color indexed="64"/>
      </top>
      <bottom style="thin">
        <color indexed="64"/>
      </bottom>
      <diagonal/>
    </border>
    <border>
      <left/>
      <right/>
      <top style="thin">
        <color indexed="64"/>
      </top>
      <bottom/>
      <diagonal/>
    </border>
    <border>
      <left style="thin">
        <color rgb="FF7F7F7F"/>
      </left>
      <right/>
      <top style="thin">
        <color rgb="FF7F7F7F"/>
      </top>
      <bottom style="thin">
        <color rgb="FF7F7F7F"/>
      </bottom>
      <diagonal/>
    </border>
    <border>
      <left/>
      <right style="thin">
        <color theme="0"/>
      </right>
      <top style="thin">
        <color indexed="64"/>
      </top>
      <bottom/>
      <diagonal/>
    </border>
    <border>
      <left/>
      <right style="thin">
        <color rgb="FF7F7F7F"/>
      </right>
      <top style="thin">
        <color rgb="FF7F7F7F"/>
      </top>
      <bottom style="thin">
        <color rgb="FF7F7F7F"/>
      </bottom>
      <diagonal/>
    </border>
    <border>
      <left style="medium">
        <color indexed="64"/>
      </left>
      <right/>
      <top style="thin">
        <color theme="0"/>
      </top>
      <bottom style="thin">
        <color indexed="64"/>
      </bottom>
      <diagonal/>
    </border>
    <border>
      <left style="thin">
        <color indexed="64"/>
      </left>
      <right style="thin">
        <color indexed="64"/>
      </right>
      <top style="thin">
        <color indexed="64"/>
      </top>
      <bottom style="medium">
        <color theme="0"/>
      </bottom>
      <diagonal/>
    </border>
    <border>
      <left style="thin">
        <color indexed="64"/>
      </left>
      <right style="thin">
        <color indexed="64"/>
      </right>
      <top/>
      <bottom style="medium">
        <color indexed="64"/>
      </bottom>
      <diagonal/>
    </border>
    <border>
      <left style="thin">
        <color indexed="64"/>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style="medium">
        <color theme="0"/>
      </right>
      <top/>
      <bottom style="medium">
        <color indexed="64"/>
      </bottom>
      <diagonal/>
    </border>
    <border>
      <left style="medium">
        <color theme="0"/>
      </left>
      <right style="thin">
        <color indexed="64"/>
      </right>
      <top/>
      <bottom style="medium">
        <color indexed="64"/>
      </bottom>
      <diagonal/>
    </border>
    <border>
      <left style="thin">
        <color rgb="FFD3D3D3"/>
      </left>
      <right style="thin">
        <color rgb="FFD3D3D3"/>
      </right>
      <top style="thin">
        <color rgb="FFD3D3D3"/>
      </top>
      <bottom style="thin">
        <color rgb="FFD3D3D3"/>
      </bottom>
      <diagonal/>
    </border>
    <border>
      <left/>
      <right/>
      <top style="thin">
        <color rgb="FFA9A9A9"/>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indexed="64"/>
      </top>
      <bottom style="medium">
        <color indexed="64"/>
      </bottom>
      <diagonal/>
    </border>
    <border>
      <left/>
      <right/>
      <top style="thin">
        <color indexed="64"/>
      </top>
      <bottom style="medium">
        <color indexed="64"/>
      </bottom>
      <diagonal/>
    </border>
    <border>
      <left style="thin">
        <color rgb="FFD3D3D3"/>
      </left>
      <right style="thin">
        <color rgb="FFD3D3D3"/>
      </right>
      <top/>
      <bottom/>
      <diagonal/>
    </border>
    <border>
      <left style="thin">
        <color rgb="FFD3D3D3"/>
      </left>
      <right style="thin">
        <color rgb="FFD3D3D3"/>
      </right>
      <top style="thin">
        <color rgb="FFD3D3D3"/>
      </top>
      <bottom/>
      <diagonal/>
    </border>
  </borders>
  <cellStyleXfs count="4">
    <xf numFmtId="0" fontId="0" fillId="0" borderId="0"/>
    <xf numFmtId="0" fontId="1" fillId="0" borderId="0"/>
    <xf numFmtId="44" fontId="35" fillId="0" borderId="0" applyFont="0" applyFill="0" applyBorder="0" applyAlignment="0" applyProtection="0"/>
    <xf numFmtId="0" fontId="36" fillId="13" borderId="58" applyNumberFormat="0" applyAlignment="0" applyProtection="0"/>
  </cellStyleXfs>
  <cellXfs count="326">
    <xf numFmtId="0" fontId="0" fillId="2" borderId="0" xfId="0" applyFill="1" applyAlignment="1">
      <alignment horizontal="left" vertical="top"/>
    </xf>
    <xf numFmtId="0" fontId="0" fillId="0" borderId="0" xfId="0"/>
    <xf numFmtId="0" fontId="6" fillId="0" borderId="0" xfId="0" applyFont="1"/>
    <xf numFmtId="0" fontId="7" fillId="0" borderId="8" xfId="0" applyFont="1" applyBorder="1" applyAlignment="1">
      <alignment vertical="center"/>
    </xf>
    <xf numFmtId="0" fontId="8" fillId="0" borderId="9" xfId="0" applyFont="1" applyBorder="1" applyAlignment="1">
      <alignment horizontal="center" vertical="center" wrapText="1"/>
    </xf>
    <xf numFmtId="0" fontId="4" fillId="0" borderId="0" xfId="0" applyFont="1" applyAlignment="1">
      <alignment vertical="center"/>
    </xf>
    <xf numFmtId="0" fontId="0" fillId="0" borderId="0" xfId="0" applyAlignment="1">
      <alignment horizontal="center" vertical="center" wrapText="1"/>
    </xf>
    <xf numFmtId="0" fontId="0" fillId="0" borderId="0" xfId="0" applyAlignment="1">
      <alignment horizont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2" fillId="2" borderId="18" xfId="0" applyFont="1" applyFill="1" applyBorder="1" applyAlignment="1">
      <alignment horizontal="left" vertical="center"/>
    </xf>
    <xf numFmtId="0" fontId="13" fillId="2" borderId="0" xfId="0" applyFont="1" applyFill="1" applyAlignment="1">
      <alignment horizontal="left" vertical="top"/>
    </xf>
    <xf numFmtId="0" fontId="19" fillId="2" borderId="0" xfId="0" applyFont="1" applyFill="1" applyAlignment="1">
      <alignment horizontal="left" vertical="top"/>
    </xf>
    <xf numFmtId="0" fontId="13" fillId="2" borderId="0" xfId="0" applyFont="1" applyFill="1" applyAlignment="1">
      <alignment horizontal="left"/>
    </xf>
    <xf numFmtId="0" fontId="13" fillId="2" borderId="0" xfId="0" applyFont="1" applyFill="1" applyAlignment="1">
      <alignment vertical="top"/>
    </xf>
    <xf numFmtId="0" fontId="19" fillId="0" borderId="19" xfId="0" applyFont="1" applyBorder="1" applyAlignment="1">
      <alignment horizontal="center" vertical="center" wrapText="1"/>
    </xf>
    <xf numFmtId="8" fontId="13" fillId="2" borderId="0" xfId="0" applyNumberFormat="1" applyFont="1" applyFill="1" applyAlignment="1">
      <alignment horizontal="center" vertical="center"/>
    </xf>
    <xf numFmtId="8" fontId="13" fillId="0" borderId="0" xfId="0" applyNumberFormat="1" applyFont="1" applyAlignment="1">
      <alignment horizontal="center" vertical="center"/>
    </xf>
    <xf numFmtId="0" fontId="13" fillId="2" borderId="0" xfId="0" applyFont="1" applyFill="1" applyAlignment="1">
      <alignment horizontal="center" vertical="top"/>
    </xf>
    <xf numFmtId="0" fontId="13" fillId="0" borderId="1" xfId="0" applyFont="1" applyBorder="1" applyAlignment="1">
      <alignment horizontal="left" vertical="center" wrapText="1"/>
    </xf>
    <xf numFmtId="0" fontId="13" fillId="0" borderId="0" xfId="0" applyFont="1" applyAlignment="1">
      <alignment horizontal="justify" vertical="center"/>
    </xf>
    <xf numFmtId="0" fontId="13" fillId="0" borderId="0" xfId="0" applyFont="1" applyAlignment="1">
      <alignment vertical="top"/>
    </xf>
    <xf numFmtId="0" fontId="13" fillId="2" borderId="14" xfId="0" applyFont="1" applyFill="1" applyBorder="1" applyAlignment="1">
      <alignment horizontal="left" vertical="top"/>
    </xf>
    <xf numFmtId="165" fontId="13" fillId="2" borderId="14" xfId="0" applyNumberFormat="1" applyFont="1" applyFill="1" applyBorder="1" applyAlignment="1">
      <alignment horizontal="left" vertical="top"/>
    </xf>
    <xf numFmtId="0" fontId="20" fillId="0" borderId="8" xfId="0" applyFont="1" applyBorder="1" applyAlignment="1">
      <alignment horizontal="right" vertical="center"/>
    </xf>
    <xf numFmtId="0" fontId="2" fillId="0" borderId="8" xfId="0" applyFont="1" applyBorder="1" applyAlignment="1">
      <alignment horizontal="right" vertical="center"/>
    </xf>
    <xf numFmtId="0" fontId="2" fillId="0" borderId="10" xfId="0" applyFont="1" applyBorder="1" applyAlignment="1">
      <alignment horizontal="right" vertical="center"/>
    </xf>
    <xf numFmtId="0" fontId="21" fillId="0" borderId="8" xfId="0" applyFont="1" applyBorder="1"/>
    <xf numFmtId="0" fontId="20" fillId="0" borderId="9" xfId="0" applyFont="1" applyBorder="1" applyAlignment="1">
      <alignment vertical="center" wrapText="1"/>
    </xf>
    <xf numFmtId="0" fontId="20" fillId="0" borderId="11" xfId="0" applyFont="1" applyBorder="1" applyAlignment="1">
      <alignment vertical="center" wrapText="1"/>
    </xf>
    <xf numFmtId="0" fontId="21" fillId="0" borderId="9" xfId="0" applyFont="1" applyBorder="1"/>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9" fillId="9" borderId="13" xfId="0" applyFont="1" applyFill="1" applyBorder="1" applyAlignment="1">
      <alignment horizontal="center" vertical="center" wrapText="1"/>
    </xf>
    <xf numFmtId="0" fontId="19" fillId="9" borderId="1" xfId="0" applyFont="1" applyFill="1" applyBorder="1" applyAlignment="1">
      <alignment horizontal="center" vertical="center" wrapText="1"/>
    </xf>
    <xf numFmtId="165" fontId="13" fillId="9" borderId="1" xfId="0" applyNumberFormat="1" applyFont="1" applyFill="1" applyBorder="1" applyAlignment="1">
      <alignment horizontal="right"/>
    </xf>
    <xf numFmtId="10" fontId="13" fillId="9" borderId="1" xfId="0" applyNumberFormat="1" applyFont="1" applyFill="1" applyBorder="1" applyAlignment="1">
      <alignment horizontal="center"/>
    </xf>
    <xf numFmtId="0" fontId="19" fillId="9" borderId="2" xfId="0" applyFont="1" applyFill="1" applyBorder="1" applyAlignment="1">
      <alignment horizontal="center" vertical="center" wrapText="1"/>
    </xf>
    <xf numFmtId="0" fontId="19" fillId="9" borderId="1" xfId="0" applyFont="1" applyFill="1" applyBorder="1" applyAlignment="1">
      <alignment horizontal="left" vertical="center" wrapText="1"/>
    </xf>
    <xf numFmtId="165" fontId="13" fillId="2" borderId="2" xfId="0" applyNumberFormat="1" applyFont="1" applyFill="1" applyBorder="1" applyAlignment="1">
      <alignment vertical="center"/>
    </xf>
    <xf numFmtId="165" fontId="0" fillId="2" borderId="0" xfId="0" applyNumberFormat="1" applyFill="1" applyAlignment="1">
      <alignment vertical="center"/>
    </xf>
    <xf numFmtId="0" fontId="0" fillId="10" borderId="0" xfId="0" applyFill="1" applyAlignment="1">
      <alignment vertical="center"/>
    </xf>
    <xf numFmtId="0" fontId="19" fillId="10" borderId="0" xfId="0" applyFont="1" applyFill="1" applyAlignment="1">
      <alignment vertical="center"/>
    </xf>
    <xf numFmtId="165" fontId="13" fillId="2" borderId="1" xfId="0" applyNumberFormat="1" applyFont="1" applyFill="1" applyBorder="1" applyAlignment="1">
      <alignment vertical="center"/>
    </xf>
    <xf numFmtId="0" fontId="13" fillId="0" borderId="1" xfId="0" applyFont="1" applyBorder="1" applyAlignment="1">
      <alignment horizontal="center" vertical="center" wrapText="1"/>
    </xf>
    <xf numFmtId="0" fontId="13" fillId="0" borderId="24" xfId="0" applyFont="1" applyBorder="1" applyAlignment="1">
      <alignment horizontal="left" vertical="center" wrapText="1" indent="2"/>
    </xf>
    <xf numFmtId="165" fontId="13" fillId="2" borderId="25" xfId="0" applyNumberFormat="1" applyFont="1" applyFill="1" applyBorder="1" applyAlignment="1">
      <alignment horizontal="right"/>
    </xf>
    <xf numFmtId="165" fontId="13" fillId="2" borderId="26" xfId="0" applyNumberFormat="1" applyFont="1" applyFill="1" applyBorder="1" applyAlignment="1">
      <alignment horizontal="right"/>
    </xf>
    <xf numFmtId="0" fontId="13" fillId="0" borderId="27" xfId="0" applyFont="1" applyBorder="1" applyAlignment="1">
      <alignment horizontal="left" vertical="center" wrapText="1" indent="2"/>
    </xf>
    <xf numFmtId="165" fontId="13" fillId="2" borderId="14" xfId="0" applyNumberFormat="1" applyFont="1" applyFill="1" applyBorder="1" applyAlignment="1">
      <alignment horizontal="right"/>
    </xf>
    <xf numFmtId="165" fontId="13" fillId="2" borderId="28" xfId="0" applyNumberFormat="1" applyFont="1" applyFill="1" applyBorder="1" applyAlignment="1">
      <alignment horizontal="right"/>
    </xf>
    <xf numFmtId="0" fontId="13" fillId="0" borderId="29" xfId="0" applyFont="1" applyBorder="1" applyAlignment="1">
      <alignment horizontal="left" vertical="center" wrapText="1" indent="2"/>
    </xf>
    <xf numFmtId="165" fontId="13" fillId="2" borderId="30" xfId="0" applyNumberFormat="1" applyFont="1" applyFill="1" applyBorder="1" applyAlignment="1">
      <alignment horizontal="right"/>
    </xf>
    <xf numFmtId="165" fontId="13" fillId="2" borderId="31" xfId="0" applyNumberFormat="1" applyFont="1" applyFill="1" applyBorder="1" applyAlignment="1">
      <alignment horizontal="right"/>
    </xf>
    <xf numFmtId="0" fontId="13" fillId="0" borderId="27" xfId="0" applyFont="1" applyBorder="1" applyAlignment="1">
      <alignment horizontal="left" vertical="center" wrapText="1"/>
    </xf>
    <xf numFmtId="0" fontId="19" fillId="9" borderId="1" xfId="0" applyFont="1" applyFill="1" applyBorder="1" applyAlignment="1">
      <alignment horizontal="center" vertical="top"/>
    </xf>
    <xf numFmtId="0" fontId="19" fillId="10" borderId="0" xfId="0" applyFont="1" applyFill="1" applyAlignment="1">
      <alignment horizontal="center" vertical="center" wrapText="1"/>
    </xf>
    <xf numFmtId="8" fontId="13" fillId="10" borderId="0" xfId="0" applyNumberFormat="1" applyFont="1" applyFill="1" applyAlignment="1">
      <alignment horizontal="center" vertical="center"/>
    </xf>
    <xf numFmtId="0" fontId="13" fillId="10" borderId="0" xfId="0" applyFont="1" applyFill="1" applyAlignment="1">
      <alignment vertical="top"/>
    </xf>
    <xf numFmtId="0" fontId="13" fillId="9" borderId="4" xfId="0" applyFont="1" applyFill="1" applyBorder="1" applyAlignment="1">
      <alignment horizontal="justify" vertical="center" wrapText="1"/>
    </xf>
    <xf numFmtId="0" fontId="13" fillId="9" borderId="22" xfId="0" applyFont="1" applyFill="1" applyBorder="1" applyAlignment="1">
      <alignment vertical="top" wrapText="1"/>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164" fontId="12" fillId="2" borderId="26" xfId="0" applyNumberFormat="1" applyFont="1" applyFill="1" applyBorder="1" applyAlignment="1">
      <alignment horizontal="left"/>
    </xf>
    <xf numFmtId="164" fontId="12" fillId="2" borderId="28" xfId="0" applyNumberFormat="1" applyFont="1" applyFill="1" applyBorder="1" applyAlignment="1">
      <alignment horizontal="left"/>
    </xf>
    <xf numFmtId="0" fontId="2" fillId="2" borderId="34" xfId="0" applyFont="1" applyFill="1" applyBorder="1" applyAlignment="1">
      <alignment horizontal="left" vertical="center"/>
    </xf>
    <xf numFmtId="164" fontId="12" fillId="2" borderId="31" xfId="0" applyNumberFormat="1" applyFont="1" applyFill="1" applyBorder="1" applyAlignment="1">
      <alignment horizontal="left"/>
    </xf>
    <xf numFmtId="0" fontId="17" fillId="9" borderId="36" xfId="0" applyFont="1" applyFill="1" applyBorder="1" applyAlignment="1">
      <alignment horizontal="center" vertical="center"/>
    </xf>
    <xf numFmtId="0" fontId="13" fillId="2" borderId="27" xfId="0" applyFont="1" applyFill="1" applyBorder="1" applyAlignment="1">
      <alignment horizontal="left" vertical="top"/>
    </xf>
    <xf numFmtId="165" fontId="13" fillId="0" borderId="28" xfId="0" applyNumberFormat="1" applyFont="1" applyBorder="1" applyAlignment="1">
      <alignment horizontal="left" vertical="top"/>
    </xf>
    <xf numFmtId="0" fontId="13" fillId="2" borderId="29" xfId="0" applyFont="1" applyFill="1" applyBorder="1" applyAlignment="1">
      <alignment horizontal="left" vertical="top"/>
    </xf>
    <xf numFmtId="0" fontId="13" fillId="2" borderId="30" xfId="0" applyFont="1" applyFill="1" applyBorder="1" applyAlignment="1">
      <alignment horizontal="left" vertical="top"/>
    </xf>
    <xf numFmtId="165" fontId="13" fillId="2" borderId="30" xfId="0" applyNumberFormat="1" applyFont="1" applyFill="1" applyBorder="1" applyAlignment="1">
      <alignment horizontal="left" vertical="top"/>
    </xf>
    <xf numFmtId="165" fontId="13" fillId="9" borderId="31" xfId="0" applyNumberFormat="1" applyFont="1" applyFill="1" applyBorder="1" applyAlignment="1">
      <alignment horizontal="left" vertical="top"/>
    </xf>
    <xf numFmtId="0" fontId="13" fillId="2" borderId="37" xfId="0" applyFont="1" applyFill="1" applyBorder="1" applyAlignment="1">
      <alignment horizontal="left" vertical="top"/>
    </xf>
    <xf numFmtId="0" fontId="13" fillId="2" borderId="21" xfId="0" applyFont="1" applyFill="1" applyBorder="1" applyAlignment="1">
      <alignment horizontal="left" vertical="top"/>
    </xf>
    <xf numFmtId="165" fontId="13" fillId="2" borderId="21" xfId="0" applyNumberFormat="1" applyFont="1" applyFill="1" applyBorder="1" applyAlignment="1">
      <alignment horizontal="left" vertical="top"/>
    </xf>
    <xf numFmtId="165" fontId="13" fillId="0" borderId="38" xfId="0" applyNumberFormat="1" applyFont="1" applyBorder="1" applyAlignment="1">
      <alignment horizontal="left" vertical="top"/>
    </xf>
    <xf numFmtId="0" fontId="19" fillId="9" borderId="39" xfId="0" applyFont="1" applyFill="1" applyBorder="1" applyAlignment="1">
      <alignment horizontal="left" vertical="top"/>
    </xf>
    <xf numFmtId="0" fontId="19" fillId="9" borderId="40" xfId="0" applyFont="1" applyFill="1" applyBorder="1" applyAlignment="1">
      <alignment horizontal="left" vertical="top"/>
    </xf>
    <xf numFmtId="0" fontId="19" fillId="9" borderId="41" xfId="0" applyFont="1" applyFill="1" applyBorder="1" applyAlignment="1">
      <alignment horizontal="left" vertical="top"/>
    </xf>
    <xf numFmtId="0" fontId="0" fillId="10" borderId="0" xfId="0" applyFill="1" applyAlignment="1">
      <alignment horizontal="left" vertical="top"/>
    </xf>
    <xf numFmtId="0" fontId="0" fillId="10" borderId="0" xfId="0" applyFill="1"/>
    <xf numFmtId="0" fontId="4" fillId="10" borderId="0" xfId="0" applyFont="1" applyFill="1" applyAlignment="1">
      <alignment vertical="center"/>
    </xf>
    <xf numFmtId="0" fontId="0" fillId="10" borderId="0" xfId="0" applyFill="1" applyAlignment="1">
      <alignment horizontal="center"/>
    </xf>
    <xf numFmtId="0" fontId="0" fillId="10" borderId="0" xfId="0" applyFill="1" applyAlignment="1">
      <alignment horizontal="center" vertical="center" wrapText="1"/>
    </xf>
    <xf numFmtId="0" fontId="6" fillId="10" borderId="0" xfId="0" applyFont="1" applyFill="1"/>
    <xf numFmtId="0" fontId="0" fillId="10" borderId="0" xfId="0" applyFill="1" applyAlignment="1">
      <alignment horizontal="right"/>
    </xf>
    <xf numFmtId="0" fontId="26" fillId="10" borderId="0" xfId="0" applyFont="1" applyFill="1" applyAlignment="1">
      <alignment horizontal="left" vertical="center" wrapText="1"/>
    </xf>
    <xf numFmtId="0" fontId="12" fillId="10" borderId="0" xfId="0" applyFont="1" applyFill="1" applyAlignment="1">
      <alignment horizontal="left" vertical="center" wrapText="1"/>
    </xf>
    <xf numFmtId="0" fontId="5" fillId="10" borderId="0" xfId="0" applyFont="1" applyFill="1" applyAlignment="1">
      <alignment vertical="center"/>
    </xf>
    <xf numFmtId="0" fontId="9" fillId="10" borderId="0" xfId="0" applyFont="1" applyFill="1"/>
    <xf numFmtId="0" fontId="10" fillId="10" borderId="0" xfId="0" applyFont="1" applyFill="1" applyAlignment="1">
      <alignment vertical="center"/>
    </xf>
    <xf numFmtId="0" fontId="9" fillId="10" borderId="0" xfId="0" applyFont="1" applyFill="1" applyAlignment="1">
      <alignment wrapText="1"/>
    </xf>
    <xf numFmtId="0" fontId="11" fillId="10" borderId="0" xfId="0" applyFont="1" applyFill="1"/>
    <xf numFmtId="0" fontId="28" fillId="2" borderId="0" xfId="0" applyFont="1" applyFill="1" applyAlignment="1">
      <alignment horizontal="left" vertical="top"/>
    </xf>
    <xf numFmtId="0" fontId="27" fillId="2" borderId="0" xfId="0" applyFont="1" applyFill="1" applyAlignment="1">
      <alignment horizontal="left" vertical="top"/>
    </xf>
    <xf numFmtId="165" fontId="13" fillId="2" borderId="0" xfId="0" applyNumberFormat="1" applyFont="1" applyFill="1" applyAlignment="1">
      <alignment horizontal="right" vertical="center"/>
    </xf>
    <xf numFmtId="165" fontId="0" fillId="2" borderId="0" xfId="0" applyNumberFormat="1" applyFill="1" applyAlignment="1">
      <alignment horizontal="right" vertical="center"/>
    </xf>
    <xf numFmtId="165" fontId="13" fillId="2" borderId="0" xfId="0" applyNumberFormat="1" applyFont="1" applyFill="1" applyAlignment="1">
      <alignment vertical="center"/>
    </xf>
    <xf numFmtId="0" fontId="13" fillId="0" borderId="14" xfId="0" applyFont="1" applyBorder="1" applyAlignment="1">
      <alignment horizontal="center" vertical="center" wrapText="1"/>
    </xf>
    <xf numFmtId="165" fontId="13" fillId="2" borderId="14" xfId="0" applyNumberFormat="1" applyFont="1" applyFill="1" applyBorder="1" applyAlignment="1">
      <alignment vertical="center"/>
    </xf>
    <xf numFmtId="0" fontId="13" fillId="0" borderId="0" xfId="0" applyFont="1" applyAlignment="1">
      <alignment horizontal="center" vertical="center" wrapText="1"/>
    </xf>
    <xf numFmtId="0" fontId="2" fillId="0" borderId="0" xfId="0" applyFont="1" applyAlignment="1">
      <alignment horizontal="center" vertical="center" wrapText="1"/>
    </xf>
    <xf numFmtId="165" fontId="29" fillId="2" borderId="25" xfId="0" applyNumberFormat="1" applyFont="1" applyFill="1" applyBorder="1" applyAlignment="1">
      <alignment horizontal="right"/>
    </xf>
    <xf numFmtId="165" fontId="29" fillId="2" borderId="14" xfId="0" applyNumberFormat="1" applyFont="1" applyFill="1" applyBorder="1" applyAlignment="1">
      <alignment horizontal="right"/>
    </xf>
    <xf numFmtId="0" fontId="31" fillId="12" borderId="45" xfId="0" applyFont="1" applyFill="1" applyBorder="1" applyAlignment="1">
      <alignment vertical="center" wrapText="1"/>
    </xf>
    <xf numFmtId="0" fontId="31" fillId="12" borderId="46" xfId="0" applyFont="1" applyFill="1" applyBorder="1" applyAlignment="1">
      <alignment horizontal="center" vertical="center" wrapText="1"/>
    </xf>
    <xf numFmtId="0" fontId="31" fillId="12" borderId="47" xfId="0" applyFont="1" applyFill="1" applyBorder="1" applyAlignment="1">
      <alignment horizontal="center" vertical="center" wrapText="1"/>
    </xf>
    <xf numFmtId="0" fontId="32" fillId="0" borderId="37" xfId="0" applyFont="1" applyBorder="1"/>
    <xf numFmtId="166" fontId="32" fillId="0" borderId="21" xfId="0" applyNumberFormat="1" applyFont="1" applyBorder="1" applyAlignment="1">
      <alignment horizontal="center"/>
    </xf>
    <xf numFmtId="167" fontId="32" fillId="0" borderId="38" xfId="0" applyNumberFormat="1" applyFont="1" applyBorder="1" applyAlignment="1">
      <alignment horizontal="center"/>
    </xf>
    <xf numFmtId="167" fontId="32" fillId="0" borderId="28" xfId="0" applyNumberFormat="1" applyFont="1" applyBorder="1" applyAlignment="1">
      <alignment horizontal="center"/>
    </xf>
    <xf numFmtId="0" fontId="32" fillId="0" borderId="27" xfId="0" applyFont="1" applyBorder="1" applyAlignment="1">
      <alignment horizontal="left" indent="1"/>
    </xf>
    <xf numFmtId="0" fontId="32" fillId="0" borderId="48" xfId="0" applyFont="1" applyBorder="1" applyAlignment="1">
      <alignment horizontal="left" vertical="center" indent="1"/>
    </xf>
    <xf numFmtId="167" fontId="32" fillId="0" borderId="50" xfId="0" applyNumberFormat="1" applyFont="1" applyBorder="1" applyAlignment="1">
      <alignment horizontal="center" vertical="center" wrapText="1"/>
    </xf>
    <xf numFmtId="0" fontId="32" fillId="0" borderId="48" xfId="0" applyFont="1" applyBorder="1" applyAlignment="1">
      <alignment horizontal="left" indent="1"/>
    </xf>
    <xf numFmtId="167" fontId="33" fillId="0" borderId="31" xfId="0" applyNumberFormat="1" applyFont="1" applyBorder="1" applyAlignment="1">
      <alignment horizontal="center"/>
    </xf>
    <xf numFmtId="165" fontId="13" fillId="10" borderId="14" xfId="0" applyNumberFormat="1" applyFont="1" applyFill="1" applyBorder="1" applyAlignment="1">
      <alignment vertical="center"/>
    </xf>
    <xf numFmtId="165" fontId="13" fillId="0" borderId="14" xfId="0" applyNumberFormat="1" applyFont="1" applyBorder="1" applyAlignment="1">
      <alignment vertical="center"/>
    </xf>
    <xf numFmtId="49" fontId="32" fillId="0" borderId="21" xfId="0" applyNumberFormat="1" applyFont="1" applyBorder="1" applyAlignment="1">
      <alignment horizontal="center"/>
    </xf>
    <xf numFmtId="167" fontId="0" fillId="2" borderId="0" xfId="0" applyNumberFormat="1" applyFill="1" applyAlignment="1">
      <alignment horizontal="left" vertical="top"/>
    </xf>
    <xf numFmtId="165" fontId="13" fillId="2" borderId="0" xfId="0" applyNumberFormat="1" applyFont="1" applyFill="1" applyAlignment="1">
      <alignment vertical="top"/>
    </xf>
    <xf numFmtId="168" fontId="37" fillId="0" borderId="0" xfId="2" applyNumberFormat="1" applyFont="1"/>
    <xf numFmtId="0" fontId="37" fillId="0" borderId="0" xfId="0" applyFont="1"/>
    <xf numFmtId="0" fontId="2" fillId="0" borderId="0" xfId="0" applyFont="1"/>
    <xf numFmtId="168" fontId="40" fillId="12" borderId="60" xfId="2" applyNumberFormat="1" applyFont="1" applyFill="1" applyBorder="1" applyAlignment="1">
      <alignment horizontal="center" vertical="center" wrapText="1"/>
    </xf>
    <xf numFmtId="0" fontId="41" fillId="0" borderId="27" xfId="0" applyFont="1" applyBorder="1" applyAlignment="1">
      <alignment vertical="center"/>
    </xf>
    <xf numFmtId="0" fontId="41" fillId="0" borderId="53" xfId="0" applyFont="1" applyBorder="1" applyAlignment="1">
      <alignment vertical="center"/>
    </xf>
    <xf numFmtId="168" fontId="41" fillId="14" borderId="14" xfId="2" applyNumberFormat="1" applyFont="1" applyFill="1" applyBorder="1" applyAlignment="1">
      <alignment horizontal="right" vertical="center"/>
    </xf>
    <xf numFmtId="168" fontId="42" fillId="0" borderId="14" xfId="2" applyNumberFormat="1" applyFont="1" applyBorder="1" applyAlignment="1">
      <alignment horizontal="left" vertical="center"/>
    </xf>
    <xf numFmtId="0" fontId="43" fillId="13" borderId="58" xfId="3" applyFont="1" applyAlignment="1">
      <alignment vertical="center"/>
    </xf>
    <xf numFmtId="168" fontId="43" fillId="13" borderId="58" xfId="2" applyNumberFormat="1" applyFont="1" applyFill="1" applyBorder="1" applyAlignment="1">
      <alignment horizontal="right" vertical="center"/>
    </xf>
    <xf numFmtId="0" fontId="42" fillId="0" borderId="0" xfId="0" applyFont="1" applyAlignment="1">
      <alignment vertical="center"/>
    </xf>
    <xf numFmtId="168" fontId="41" fillId="0" borderId="0" xfId="2" applyNumberFormat="1" applyFont="1" applyBorder="1" applyAlignment="1">
      <alignment horizontal="right" vertical="center"/>
    </xf>
    <xf numFmtId="168" fontId="44" fillId="0" borderId="0" xfId="2" applyNumberFormat="1" applyFont="1"/>
    <xf numFmtId="168" fontId="40" fillId="12" borderId="11" xfId="2" applyNumberFormat="1" applyFont="1" applyFill="1" applyBorder="1" applyAlignment="1">
      <alignment horizontal="center" vertical="center" wrapText="1"/>
    </xf>
    <xf numFmtId="0" fontId="40" fillId="12" borderId="61" xfId="0" applyFont="1" applyFill="1" applyBorder="1" applyAlignment="1">
      <alignment horizontal="center" vertical="center" wrapText="1"/>
    </xf>
    <xf numFmtId="168" fontId="40" fillId="12" borderId="0" xfId="2" applyNumberFormat="1" applyFont="1" applyFill="1" applyBorder="1" applyAlignment="1">
      <alignment horizontal="center" vertical="center" wrapText="1"/>
    </xf>
    <xf numFmtId="168" fontId="40" fillId="12" borderId="9" xfId="2" applyNumberFormat="1" applyFont="1" applyFill="1" applyBorder="1" applyAlignment="1">
      <alignment horizontal="center" vertical="center" wrapText="1"/>
    </xf>
    <xf numFmtId="168" fontId="42" fillId="0" borderId="14" xfId="2" applyNumberFormat="1" applyFont="1" applyBorder="1" applyAlignment="1">
      <alignment horizontal="right" vertical="center"/>
    </xf>
    <xf numFmtId="0" fontId="41" fillId="0" borderId="27" xfId="0" applyFont="1" applyBorder="1" applyAlignment="1">
      <alignment vertical="center" wrapText="1"/>
    </xf>
    <xf numFmtId="168" fontId="43" fillId="13" borderId="58" xfId="2" applyNumberFormat="1" applyFont="1" applyFill="1" applyBorder="1" applyAlignment="1">
      <alignment horizontal="left" vertical="center"/>
    </xf>
    <xf numFmtId="0" fontId="41" fillId="0" borderId="0" xfId="0" applyFont="1" applyAlignment="1">
      <alignment vertical="center"/>
    </xf>
    <xf numFmtId="168" fontId="42" fillId="0" borderId="0" xfId="2" applyNumberFormat="1" applyFont="1" applyBorder="1" applyAlignment="1">
      <alignment horizontal="left" vertical="center"/>
    </xf>
    <xf numFmtId="0" fontId="44" fillId="0" borderId="0" xfId="0" applyFont="1"/>
    <xf numFmtId="0" fontId="40" fillId="12" borderId="61" xfId="0" applyFont="1" applyFill="1" applyBorder="1" applyAlignment="1">
      <alignment vertical="center" wrapText="1"/>
    </xf>
    <xf numFmtId="0" fontId="41" fillId="0" borderId="52" xfId="0" applyFont="1" applyBorder="1" applyAlignment="1">
      <alignment horizontal="left" vertical="center" wrapText="1"/>
    </xf>
    <xf numFmtId="168" fontId="42" fillId="0" borderId="63" xfId="2" applyNumberFormat="1" applyFont="1" applyBorder="1" applyAlignment="1">
      <alignment horizontal="left" vertical="center"/>
    </xf>
    <xf numFmtId="0" fontId="41" fillId="0" borderId="52" xfId="0" applyFont="1" applyBorder="1" applyAlignment="1">
      <alignment vertical="center" wrapText="1"/>
    </xf>
    <xf numFmtId="0" fontId="41" fillId="0" borderId="52" xfId="0" applyFont="1" applyBorder="1" applyAlignment="1">
      <alignment vertical="center"/>
    </xf>
    <xf numFmtId="168" fontId="43" fillId="13" borderId="65" xfId="2" applyNumberFormat="1" applyFont="1" applyFill="1" applyBorder="1" applyAlignment="1">
      <alignment horizontal="right" vertical="center"/>
    </xf>
    <xf numFmtId="0" fontId="41" fillId="0" borderId="7" xfId="0" applyFont="1" applyBorder="1" applyAlignment="1">
      <alignment vertical="center"/>
    </xf>
    <xf numFmtId="168" fontId="41" fillId="0" borderId="14" xfId="2" applyNumberFormat="1" applyFont="1" applyBorder="1" applyAlignment="1">
      <alignment horizontal="right" vertical="center"/>
    </xf>
    <xf numFmtId="0" fontId="41" fillId="0" borderId="48" xfId="0" applyFont="1" applyBorder="1" applyAlignment="1">
      <alignment vertical="center"/>
    </xf>
    <xf numFmtId="168" fontId="41" fillId="0" borderId="49" xfId="2" applyNumberFormat="1" applyFont="1" applyBorder="1" applyAlignment="1">
      <alignment horizontal="right" vertical="center"/>
    </xf>
    <xf numFmtId="168" fontId="43" fillId="13" borderId="58" xfId="2" applyNumberFormat="1" applyFont="1" applyFill="1" applyBorder="1" applyAlignment="1">
      <alignment vertical="center"/>
    </xf>
    <xf numFmtId="0" fontId="30" fillId="11" borderId="69" xfId="0" applyFont="1" applyFill="1" applyBorder="1" applyAlignment="1">
      <alignment horizontal="center" vertical="center"/>
    </xf>
    <xf numFmtId="0" fontId="31" fillId="12" borderId="70" xfId="0" applyFont="1" applyFill="1" applyBorder="1" applyAlignment="1">
      <alignment vertical="center" wrapText="1"/>
    </xf>
    <xf numFmtId="0" fontId="32" fillId="0" borderId="21" xfId="0" applyFont="1" applyBorder="1"/>
    <xf numFmtId="0" fontId="32" fillId="0" borderId="14" xfId="0" applyFont="1" applyBorder="1"/>
    <xf numFmtId="0" fontId="32" fillId="0" borderId="14" xfId="0" applyFont="1" applyBorder="1" applyAlignment="1">
      <alignment horizontal="left" indent="1"/>
    </xf>
    <xf numFmtId="0" fontId="32" fillId="0" borderId="14" xfId="0" applyFont="1" applyBorder="1" applyAlignment="1">
      <alignment vertical="center"/>
    </xf>
    <xf numFmtId="0" fontId="32" fillId="0" borderId="49" xfId="0" applyFont="1" applyBorder="1" applyAlignment="1">
      <alignment horizontal="left" vertical="center" indent="1"/>
    </xf>
    <xf numFmtId="0" fontId="32" fillId="0" borderId="49" xfId="0" applyFont="1" applyBorder="1" applyAlignment="1">
      <alignment horizontal="left" indent="1"/>
    </xf>
    <xf numFmtId="0" fontId="33" fillId="0" borderId="14" xfId="0" applyFont="1" applyBorder="1"/>
    <xf numFmtId="0" fontId="31" fillId="12" borderId="73" xfId="0" applyFont="1" applyFill="1" applyBorder="1" applyAlignment="1">
      <alignment horizontal="center" vertical="center" wrapText="1"/>
    </xf>
    <xf numFmtId="0" fontId="31" fillId="12" borderId="74" xfId="0" applyFont="1" applyFill="1" applyBorder="1" applyAlignment="1">
      <alignment horizontal="center" vertical="center" wrapText="1"/>
    </xf>
    <xf numFmtId="167" fontId="32" fillId="0" borderId="21" xfId="0" applyNumberFormat="1" applyFont="1" applyBorder="1" applyAlignment="1">
      <alignment horizontal="center"/>
    </xf>
    <xf numFmtId="167" fontId="32" fillId="0" borderId="14" xfId="0" applyNumberFormat="1" applyFont="1" applyBorder="1" applyAlignment="1">
      <alignment horizontal="center"/>
    </xf>
    <xf numFmtId="167" fontId="32" fillId="0" borderId="49" xfId="0" applyNumberFormat="1" applyFont="1" applyBorder="1" applyAlignment="1">
      <alignment horizontal="center" vertical="center" wrapText="1"/>
    </xf>
    <xf numFmtId="167" fontId="33" fillId="0" borderId="14" xfId="0" applyNumberFormat="1" applyFont="1" applyBorder="1" applyAlignment="1">
      <alignment horizontal="center"/>
    </xf>
    <xf numFmtId="0" fontId="32" fillId="0" borderId="49" xfId="0" applyFont="1" applyBorder="1" applyAlignment="1">
      <alignment horizontal="center" vertical="center"/>
    </xf>
    <xf numFmtId="166" fontId="33" fillId="0" borderId="14" xfId="0" applyNumberFormat="1" applyFont="1" applyBorder="1" applyAlignment="1">
      <alignment horizontal="center"/>
    </xf>
    <xf numFmtId="167" fontId="12" fillId="2" borderId="0" xfId="0" applyNumberFormat="1" applyFont="1" applyFill="1" applyAlignment="1">
      <alignment horizontal="left" vertical="top"/>
    </xf>
    <xf numFmtId="167" fontId="45" fillId="0" borderId="49" xfId="0" applyNumberFormat="1" applyFont="1" applyBorder="1" applyAlignment="1">
      <alignment horizontal="center" vertical="center" wrapText="1"/>
    </xf>
    <xf numFmtId="49" fontId="0" fillId="0" borderId="0" xfId="0" applyNumberFormat="1" applyAlignment="1">
      <alignment horizontal="center"/>
    </xf>
    <xf numFmtId="14" fontId="0" fillId="0" borderId="0" xfId="0" applyNumberFormat="1"/>
    <xf numFmtId="1" fontId="0" fillId="0" borderId="0" xfId="0" applyNumberFormat="1"/>
    <xf numFmtId="14" fontId="47" fillId="0" borderId="75" xfId="0" applyNumberFormat="1" applyFont="1" applyBorder="1" applyAlignment="1">
      <alignment horizontal="right"/>
    </xf>
    <xf numFmtId="0" fontId="47" fillId="0" borderId="75" xfId="0" applyFont="1" applyBorder="1" applyAlignment="1">
      <alignment horizontal="center"/>
    </xf>
    <xf numFmtId="0" fontId="47" fillId="0" borderId="75" xfId="0" applyFont="1" applyBorder="1" applyAlignment="1">
      <alignment horizontal="left"/>
    </xf>
    <xf numFmtId="4" fontId="47" fillId="0" borderId="75" xfId="0" applyNumberFormat="1" applyFont="1" applyBorder="1" applyAlignment="1">
      <alignment horizontal="right"/>
    </xf>
    <xf numFmtId="0" fontId="0" fillId="15" borderId="0" xfId="0" applyFill="1"/>
    <xf numFmtId="14" fontId="47" fillId="15" borderId="75" xfId="0" applyNumberFormat="1" applyFont="1" applyFill="1" applyBorder="1" applyAlignment="1">
      <alignment horizontal="right"/>
    </xf>
    <xf numFmtId="0" fontId="47" fillId="15" borderId="75" xfId="0" applyFont="1" applyFill="1" applyBorder="1" applyAlignment="1">
      <alignment horizontal="center"/>
    </xf>
    <xf numFmtId="0" fontId="47" fillId="15" borderId="75" xfId="0" applyFont="1" applyFill="1" applyBorder="1" applyAlignment="1">
      <alignment horizontal="left"/>
    </xf>
    <xf numFmtId="4" fontId="47" fillId="15" borderId="75" xfId="0" applyNumberFormat="1" applyFont="1" applyFill="1" applyBorder="1" applyAlignment="1">
      <alignment horizontal="right"/>
    </xf>
    <xf numFmtId="0" fontId="17" fillId="0" borderId="76" xfId="0" applyFont="1" applyBorder="1" applyAlignment="1">
      <alignment horizontal="center"/>
    </xf>
    <xf numFmtId="0" fontId="17" fillId="0" borderId="76" xfId="0" applyFont="1" applyBorder="1" applyAlignment="1">
      <alignment horizontal="left"/>
    </xf>
    <xf numFmtId="4" fontId="17" fillId="0" borderId="76" xfId="0" applyNumberFormat="1" applyFont="1" applyBorder="1" applyAlignment="1">
      <alignment horizontal="right"/>
    </xf>
    <xf numFmtId="14" fontId="47" fillId="0" borderId="77" xfId="0" applyNumberFormat="1" applyFont="1" applyBorder="1" applyAlignment="1">
      <alignment horizontal="right"/>
    </xf>
    <xf numFmtId="0" fontId="47" fillId="0" borderId="77" xfId="0" applyFont="1" applyBorder="1" applyAlignment="1">
      <alignment horizontal="center"/>
    </xf>
    <xf numFmtId="0" fontId="47" fillId="0" borderId="77" xfId="0" applyFont="1" applyBorder="1" applyAlignment="1">
      <alignment horizontal="left"/>
    </xf>
    <xf numFmtId="4" fontId="47" fillId="0" borderId="77" xfId="0" applyNumberFormat="1" applyFont="1" applyBorder="1" applyAlignment="1">
      <alignment horizontal="right"/>
    </xf>
    <xf numFmtId="0" fontId="46" fillId="17" borderId="79" xfId="0" applyFont="1" applyFill="1" applyBorder="1" applyAlignment="1">
      <alignment horizontal="center" vertical="center" wrapText="1"/>
    </xf>
    <xf numFmtId="0" fontId="48" fillId="15" borderId="0" xfId="0" applyFont="1" applyFill="1"/>
    <xf numFmtId="1" fontId="0" fillId="0" borderId="0" xfId="0" applyNumberFormat="1" applyAlignment="1">
      <alignment horizontal="center"/>
    </xf>
    <xf numFmtId="0" fontId="49" fillId="16" borderId="78" xfId="0" applyFont="1" applyFill="1" applyBorder="1" applyAlignment="1">
      <alignment horizontal="center" vertical="center" wrapText="1"/>
    </xf>
    <xf numFmtId="1" fontId="49" fillId="16" borderId="78" xfId="0" applyNumberFormat="1" applyFont="1" applyFill="1" applyBorder="1" applyAlignment="1">
      <alignment horizontal="center" vertical="center" wrapText="1"/>
    </xf>
    <xf numFmtId="14" fontId="47" fillId="0" borderId="80" xfId="0" applyNumberFormat="1" applyFont="1" applyBorder="1" applyAlignment="1">
      <alignment horizontal="right"/>
    </xf>
    <xf numFmtId="0" fontId="47" fillId="0" borderId="80" xfId="0" applyFont="1" applyBorder="1" applyAlignment="1">
      <alignment horizontal="center"/>
    </xf>
    <xf numFmtId="0" fontId="47" fillId="0" borderId="80" xfId="0" applyFont="1" applyBorder="1" applyAlignment="1">
      <alignment horizontal="left"/>
    </xf>
    <xf numFmtId="4" fontId="47" fillId="0" borderId="80" xfId="0" applyNumberFormat="1" applyFont="1" applyBorder="1" applyAlignment="1">
      <alignment horizontal="right"/>
    </xf>
    <xf numFmtId="14" fontId="47" fillId="0" borderId="81" xfId="0" applyNumberFormat="1" applyFont="1" applyBorder="1" applyAlignment="1">
      <alignment horizontal="right"/>
    </xf>
    <xf numFmtId="0" fontId="47" fillId="0" borderId="81" xfId="0" applyFont="1" applyBorder="1" applyAlignment="1">
      <alignment horizontal="center"/>
    </xf>
    <xf numFmtId="0" fontId="47" fillId="0" borderId="81" xfId="0" applyFont="1" applyBorder="1" applyAlignment="1">
      <alignment horizontal="left"/>
    </xf>
    <xf numFmtId="4" fontId="47" fillId="0" borderId="81" xfId="0" applyNumberFormat="1" applyFont="1" applyBorder="1" applyAlignment="1">
      <alignment horizontal="right"/>
    </xf>
    <xf numFmtId="14" fontId="47" fillId="15" borderId="81" xfId="0" applyNumberFormat="1" applyFont="1" applyFill="1" applyBorder="1" applyAlignment="1">
      <alignment horizontal="right"/>
    </xf>
    <xf numFmtId="0" fontId="47" fillId="15" borderId="81" xfId="0" applyFont="1" applyFill="1" applyBorder="1" applyAlignment="1">
      <alignment horizontal="center"/>
    </xf>
    <xf numFmtId="0" fontId="47" fillId="15" borderId="81" xfId="0" applyFont="1" applyFill="1" applyBorder="1" applyAlignment="1">
      <alignment horizontal="left"/>
    </xf>
    <xf numFmtId="4" fontId="47" fillId="15" borderId="81" xfId="0" applyNumberFormat="1" applyFont="1" applyFill="1" applyBorder="1" applyAlignment="1">
      <alignment horizontal="right"/>
    </xf>
    <xf numFmtId="14" fontId="47" fillId="15" borderId="80" xfId="0" applyNumberFormat="1" applyFont="1" applyFill="1" applyBorder="1" applyAlignment="1">
      <alignment horizontal="right"/>
    </xf>
    <xf numFmtId="0" fontId="47" fillId="15" borderId="80" xfId="0" applyFont="1" applyFill="1" applyBorder="1" applyAlignment="1">
      <alignment horizontal="center"/>
    </xf>
    <xf numFmtId="0" fontId="47" fillId="15" borderId="80" xfId="0" applyFont="1" applyFill="1" applyBorder="1" applyAlignment="1">
      <alignment horizontal="left"/>
    </xf>
    <xf numFmtId="4" fontId="47" fillId="15" borderId="80" xfId="0" applyNumberFormat="1" applyFont="1" applyFill="1" applyBorder="1" applyAlignment="1">
      <alignment horizontal="right"/>
    </xf>
    <xf numFmtId="14" fontId="47" fillId="15" borderId="77" xfId="0" applyNumberFormat="1" applyFont="1" applyFill="1" applyBorder="1" applyAlignment="1">
      <alignment horizontal="right"/>
    </xf>
    <xf numFmtId="0" fontId="47" fillId="15" borderId="77" xfId="0" applyFont="1" applyFill="1" applyBorder="1" applyAlignment="1">
      <alignment horizontal="center"/>
    </xf>
    <xf numFmtId="0" fontId="47" fillId="15" borderId="77" xfId="0" applyFont="1" applyFill="1" applyBorder="1" applyAlignment="1">
      <alignment horizontal="left"/>
    </xf>
    <xf numFmtId="4" fontId="47" fillId="15" borderId="77" xfId="0" applyNumberFormat="1" applyFont="1" applyFill="1" applyBorder="1" applyAlignment="1">
      <alignment horizontal="right"/>
    </xf>
    <xf numFmtId="49" fontId="0" fillId="0" borderId="14" xfId="0" applyNumberFormat="1" applyBorder="1" applyAlignment="1">
      <alignment horizontal="center"/>
    </xf>
    <xf numFmtId="14" fontId="0" fillId="0" borderId="14" xfId="0" applyNumberFormat="1" applyBorder="1" applyAlignment="1">
      <alignment horizontal="center"/>
    </xf>
    <xf numFmtId="1" fontId="0" fillId="0" borderId="14" xfId="0" applyNumberFormat="1" applyBorder="1" applyAlignment="1">
      <alignment horizontal="center"/>
    </xf>
    <xf numFmtId="14" fontId="47" fillId="0" borderId="14" xfId="0" applyNumberFormat="1" applyFont="1" applyBorder="1" applyAlignment="1">
      <alignment horizontal="center"/>
    </xf>
    <xf numFmtId="0" fontId="47" fillId="0" borderId="14" xfId="0" applyFont="1" applyBorder="1" applyAlignment="1">
      <alignment horizontal="center"/>
    </xf>
    <xf numFmtId="0" fontId="47" fillId="0" borderId="14" xfId="0" applyFont="1" applyBorder="1" applyAlignment="1">
      <alignment horizontal="left"/>
    </xf>
    <xf numFmtId="4" fontId="47" fillId="0" borderId="14" xfId="0" applyNumberFormat="1" applyFont="1" applyBorder="1" applyAlignment="1">
      <alignment horizontal="right"/>
    </xf>
    <xf numFmtId="14" fontId="47" fillId="15" borderId="14" xfId="0" applyNumberFormat="1" applyFont="1" applyFill="1" applyBorder="1" applyAlignment="1">
      <alignment horizontal="center"/>
    </xf>
    <xf numFmtId="0" fontId="47" fillId="15" borderId="14" xfId="0" applyFont="1" applyFill="1" applyBorder="1" applyAlignment="1">
      <alignment horizontal="center"/>
    </xf>
    <xf numFmtId="0" fontId="47" fillId="15" borderId="14" xfId="0" applyFont="1" applyFill="1" applyBorder="1" applyAlignment="1">
      <alignment horizontal="left"/>
    </xf>
    <xf numFmtId="4" fontId="47" fillId="15" borderId="14" xfId="0" applyNumberFormat="1" applyFont="1" applyFill="1" applyBorder="1" applyAlignment="1">
      <alignment horizontal="right"/>
    </xf>
    <xf numFmtId="49" fontId="0" fillId="18" borderId="14" xfId="0" applyNumberFormat="1" applyFill="1" applyBorder="1" applyAlignment="1">
      <alignment horizontal="center"/>
    </xf>
    <xf numFmtId="14" fontId="0" fillId="18" borderId="14" xfId="0" applyNumberFormat="1" applyFill="1" applyBorder="1" applyAlignment="1">
      <alignment horizontal="center"/>
    </xf>
    <xf numFmtId="1" fontId="0" fillId="18" borderId="14" xfId="0" applyNumberFormat="1" applyFill="1" applyBorder="1" applyAlignment="1">
      <alignment horizontal="center"/>
    </xf>
    <xf numFmtId="14" fontId="47" fillId="19" borderId="14" xfId="0" applyNumberFormat="1" applyFont="1" applyFill="1" applyBorder="1" applyAlignment="1">
      <alignment horizontal="center"/>
    </xf>
    <xf numFmtId="0" fontId="47" fillId="19" borderId="14" xfId="0" applyFont="1" applyFill="1" applyBorder="1" applyAlignment="1">
      <alignment horizontal="center"/>
    </xf>
    <xf numFmtId="0" fontId="47" fillId="19" borderId="14" xfId="0" applyFont="1" applyFill="1" applyBorder="1" applyAlignment="1">
      <alignment horizontal="left"/>
    </xf>
    <xf numFmtId="4" fontId="47" fillId="19" borderId="14" xfId="0" applyNumberFormat="1" applyFont="1" applyFill="1" applyBorder="1" applyAlignment="1">
      <alignment horizontal="right"/>
    </xf>
    <xf numFmtId="49" fontId="50" fillId="0" borderId="14" xfId="0" applyNumberFormat="1" applyFont="1" applyBorder="1" applyAlignment="1">
      <alignment horizontal="center"/>
    </xf>
    <xf numFmtId="14" fontId="50" fillId="0" borderId="14" xfId="0" applyNumberFormat="1" applyFont="1" applyBorder="1" applyAlignment="1">
      <alignment horizontal="center"/>
    </xf>
    <xf numFmtId="1" fontId="50" fillId="0" borderId="14" xfId="0" applyNumberFormat="1" applyFont="1" applyBorder="1" applyAlignment="1">
      <alignment horizontal="center"/>
    </xf>
    <xf numFmtId="14" fontId="51" fillId="15" borderId="14" xfId="0" applyNumberFormat="1" applyFont="1" applyFill="1" applyBorder="1" applyAlignment="1">
      <alignment horizontal="center"/>
    </xf>
    <xf numFmtId="0" fontId="51" fillId="15" borderId="14" xfId="0" applyFont="1" applyFill="1" applyBorder="1" applyAlignment="1">
      <alignment horizontal="center"/>
    </xf>
    <xf numFmtId="0" fontId="51" fillId="15" borderId="14" xfId="0" applyFont="1" applyFill="1" applyBorder="1" applyAlignment="1">
      <alignment horizontal="left"/>
    </xf>
    <xf numFmtId="4" fontId="51" fillId="15" borderId="14" xfId="0" applyNumberFormat="1" applyFont="1" applyFill="1" applyBorder="1" applyAlignment="1">
      <alignment horizontal="right"/>
    </xf>
    <xf numFmtId="49" fontId="0" fillId="0" borderId="30" xfId="0" applyNumberFormat="1" applyBorder="1" applyAlignment="1">
      <alignment horizontal="center"/>
    </xf>
    <xf numFmtId="14" fontId="0" fillId="0" borderId="30" xfId="0" applyNumberFormat="1" applyBorder="1" applyAlignment="1">
      <alignment horizontal="center"/>
    </xf>
    <xf numFmtId="1" fontId="0" fillId="0" borderId="30" xfId="0" applyNumberFormat="1" applyBorder="1" applyAlignment="1">
      <alignment horizontal="center"/>
    </xf>
    <xf numFmtId="14" fontId="47" fillId="15" borderId="30" xfId="0" applyNumberFormat="1" applyFont="1" applyFill="1" applyBorder="1" applyAlignment="1">
      <alignment horizontal="center"/>
    </xf>
    <xf numFmtId="0" fontId="47" fillId="15" borderId="30" xfId="0" applyFont="1" applyFill="1" applyBorder="1" applyAlignment="1">
      <alignment horizontal="center"/>
    </xf>
    <xf numFmtId="0" fontId="47" fillId="15" borderId="30" xfId="0" applyFont="1" applyFill="1" applyBorder="1" applyAlignment="1">
      <alignment horizontal="left"/>
    </xf>
    <xf numFmtId="4" fontId="47" fillId="15" borderId="30" xfId="0" applyNumberFormat="1" applyFont="1" applyFill="1" applyBorder="1" applyAlignment="1">
      <alignment horizontal="right"/>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3" fillId="2" borderId="0" xfId="0" applyFont="1" applyFill="1" applyAlignment="1">
      <alignment horizontal="justify" vertical="center" wrapText="1"/>
    </xf>
    <xf numFmtId="165" fontId="13" fillId="9" borderId="23" xfId="0" applyNumberFormat="1" applyFont="1" applyFill="1" applyBorder="1" applyAlignment="1">
      <alignment horizontal="right"/>
    </xf>
    <xf numFmtId="165" fontId="0" fillId="9" borderId="20" xfId="0" applyNumberFormat="1" applyFill="1" applyBorder="1" applyAlignment="1">
      <alignment horizontal="right"/>
    </xf>
    <xf numFmtId="165" fontId="13" fillId="9" borderId="23" xfId="0" applyNumberFormat="1" applyFont="1" applyFill="1" applyBorder="1" applyAlignment="1">
      <alignment horizontal="right" vertical="center"/>
    </xf>
    <xf numFmtId="165" fontId="0" fillId="9" borderId="20" xfId="0" applyNumberFormat="1" applyFill="1" applyBorder="1" applyAlignment="1">
      <alignment horizontal="right" vertical="center"/>
    </xf>
    <xf numFmtId="0" fontId="13" fillId="10" borderId="0" xfId="0" applyFont="1" applyFill="1" applyAlignment="1">
      <alignment horizontal="left" vertical="center"/>
    </xf>
    <xf numFmtId="0" fontId="13" fillId="10" borderId="0" xfId="0" applyFont="1" applyFill="1" applyAlignment="1">
      <alignment horizontal="left" vertical="top"/>
    </xf>
    <xf numFmtId="0" fontId="19" fillId="9" borderId="2"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19" fillId="9" borderId="20" xfId="0" applyFont="1" applyFill="1" applyBorder="1" applyAlignment="1">
      <alignment horizontal="center" vertical="center" wrapText="1"/>
    </xf>
    <xf numFmtId="165" fontId="13" fillId="2" borderId="0" xfId="0" applyNumberFormat="1" applyFont="1" applyFill="1" applyAlignment="1">
      <alignment horizontal="right" vertical="center"/>
    </xf>
    <xf numFmtId="165" fontId="0" fillId="2" borderId="0" xfId="0" applyNumberFormat="1" applyFill="1" applyAlignment="1">
      <alignment horizontal="right" vertical="center"/>
    </xf>
    <xf numFmtId="0" fontId="29" fillId="2" borderId="19" xfId="0" applyFont="1" applyFill="1" applyBorder="1" applyAlignment="1">
      <alignment horizontal="left"/>
    </xf>
    <xf numFmtId="0" fontId="29" fillId="2" borderId="0" xfId="0" applyFont="1" applyFill="1" applyAlignment="1">
      <alignment horizontal="left"/>
    </xf>
    <xf numFmtId="0" fontId="29" fillId="2" borderId="19" xfId="0" applyFont="1" applyFill="1" applyBorder="1" applyAlignment="1">
      <alignment horizontal="left" vertical="center"/>
    </xf>
    <xf numFmtId="0" fontId="29" fillId="2" borderId="0" xfId="0" applyFont="1" applyFill="1" applyAlignment="1">
      <alignment horizontal="left" vertical="center"/>
    </xf>
    <xf numFmtId="0" fontId="24" fillId="10" borderId="0" xfId="0" applyFont="1" applyFill="1" applyAlignment="1">
      <alignment horizontal="left" vertical="center"/>
    </xf>
    <xf numFmtId="0" fontId="19" fillId="2" borderId="12" xfId="0" applyFont="1" applyFill="1" applyBorder="1" applyAlignment="1">
      <alignment horizontal="left" vertical="top"/>
    </xf>
    <xf numFmtId="0" fontId="13" fillId="3" borderId="17"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25" fillId="10" borderId="0" xfId="0" applyFont="1" applyFill="1" applyAlignment="1">
      <alignment horizontal="left" vertical="top"/>
    </xf>
    <xf numFmtId="0" fontId="12" fillId="10" borderId="0" xfId="0" applyFont="1" applyFill="1" applyAlignment="1">
      <alignment horizontal="left" vertical="top"/>
    </xf>
    <xf numFmtId="0" fontId="0" fillId="10" borderId="0" xfId="0" applyFill="1" applyAlignment="1">
      <alignment horizontal="left" vertical="top"/>
    </xf>
    <xf numFmtId="0" fontId="13" fillId="2" borderId="2"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8" borderId="17"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5" fillId="4" borderId="3" xfId="0" applyFont="1" applyFill="1" applyBorder="1" applyAlignment="1">
      <alignment horizontal="center" vertical="center"/>
    </xf>
    <xf numFmtId="0" fontId="15" fillId="4" borderId="33" xfId="0" applyFont="1" applyFill="1" applyBorder="1" applyAlignment="1">
      <alignment horizontal="center" vertical="center"/>
    </xf>
    <xf numFmtId="0" fontId="16" fillId="5" borderId="2"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9" borderId="35" xfId="0" applyFont="1" applyFill="1" applyBorder="1" applyAlignment="1">
      <alignment horizontal="center" vertical="center"/>
    </xf>
    <xf numFmtId="0" fontId="18" fillId="6" borderId="17"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26" fillId="10" borderId="0" xfId="0" applyFont="1" applyFill="1" applyAlignment="1">
      <alignment horizontal="left" vertical="top"/>
    </xf>
    <xf numFmtId="0" fontId="30" fillId="11" borderId="42" xfId="0" applyFont="1" applyFill="1" applyBorder="1" applyAlignment="1">
      <alignment horizontal="center" vertical="center"/>
    </xf>
    <xf numFmtId="0" fontId="30" fillId="11" borderId="43" xfId="0" applyFont="1" applyFill="1" applyBorder="1" applyAlignment="1">
      <alignment horizontal="center" vertical="center"/>
    </xf>
    <xf numFmtId="0" fontId="30" fillId="11" borderId="44" xfId="0" applyFont="1" applyFill="1" applyBorder="1" applyAlignment="1">
      <alignment horizontal="center" vertical="center"/>
    </xf>
    <xf numFmtId="166" fontId="32" fillId="0" borderId="49" xfId="0" applyNumberFormat="1" applyFont="1" applyBorder="1" applyAlignment="1">
      <alignment horizontal="center" vertical="center" wrapText="1"/>
    </xf>
    <xf numFmtId="166" fontId="32" fillId="0" borderId="51" xfId="0" applyNumberFormat="1" applyFont="1" applyBorder="1" applyAlignment="1">
      <alignment horizontal="center" vertical="center" wrapText="1"/>
    </xf>
    <xf numFmtId="166" fontId="32" fillId="0" borderId="21" xfId="0" applyNumberFormat="1" applyFont="1" applyBorder="1" applyAlignment="1">
      <alignment horizontal="center" vertical="center" wrapText="1"/>
    </xf>
    <xf numFmtId="0" fontId="32" fillId="0" borderId="52" xfId="0" applyFont="1" applyBorder="1" applyAlignment="1">
      <alignment horizontal="left" vertical="center"/>
    </xf>
    <xf numFmtId="0" fontId="32" fillId="0" borderId="53" xfId="0" applyFont="1" applyBorder="1" applyAlignment="1">
      <alignment horizontal="left" vertical="center"/>
    </xf>
    <xf numFmtId="0" fontId="33" fillId="0" borderId="54" xfId="0" applyFont="1" applyBorder="1"/>
    <xf numFmtId="0" fontId="33" fillId="0" borderId="55" xfId="0" applyFont="1" applyBorder="1"/>
    <xf numFmtId="0" fontId="32" fillId="0" borderId="52" xfId="0" applyFont="1" applyBorder="1"/>
    <xf numFmtId="0" fontId="32" fillId="0" borderId="53" xfId="0" applyFont="1" applyBorder="1"/>
    <xf numFmtId="0" fontId="32" fillId="0" borderId="56" xfId="0" applyFont="1" applyBorder="1" applyAlignment="1">
      <alignment horizontal="left" vertical="center"/>
    </xf>
    <xf numFmtId="0" fontId="32" fillId="0" borderId="57" xfId="0" applyFont="1" applyBorder="1" applyAlignment="1">
      <alignment horizontal="left" vertical="center"/>
    </xf>
    <xf numFmtId="0" fontId="43" fillId="13" borderId="65" xfId="3" applyFont="1" applyBorder="1" applyAlignment="1">
      <alignment vertical="center"/>
    </xf>
    <xf numFmtId="0" fontId="2" fillId="2" borderId="67" xfId="0" applyFont="1" applyFill="1" applyBorder="1" applyAlignment="1">
      <alignment vertical="center"/>
    </xf>
    <xf numFmtId="0" fontId="40" fillId="12" borderId="0" xfId="0" applyFont="1" applyFill="1" applyAlignment="1">
      <alignment horizontal="center" vertical="center" wrapText="1"/>
    </xf>
    <xf numFmtId="0" fontId="40" fillId="12" borderId="62" xfId="0" applyFont="1" applyFill="1" applyBorder="1" applyAlignment="1">
      <alignment horizontal="center" vertical="center" wrapText="1"/>
    </xf>
    <xf numFmtId="0" fontId="38" fillId="2" borderId="0" xfId="0" applyFont="1" applyFill="1" applyAlignment="1">
      <alignment horizontal="left" vertical="center"/>
    </xf>
    <xf numFmtId="0" fontId="39" fillId="2" borderId="0" xfId="0" applyFont="1" applyFill="1" applyAlignment="1">
      <alignment horizontal="left" vertical="top"/>
    </xf>
    <xf numFmtId="0" fontId="38" fillId="0" borderId="0" xfId="0" applyFont="1"/>
    <xf numFmtId="0" fontId="25" fillId="2" borderId="0" xfId="0" applyFont="1" applyFill="1"/>
    <xf numFmtId="0" fontId="40" fillId="12" borderId="68" xfId="0" applyFont="1" applyFill="1" applyBorder="1" applyAlignment="1">
      <alignment horizontal="center" vertical="center" wrapText="1"/>
    </xf>
    <xf numFmtId="0" fontId="0" fillId="2" borderId="59" xfId="0" applyFill="1" applyBorder="1" applyAlignment="1">
      <alignment horizontal="center" vertical="center" wrapText="1"/>
    </xf>
    <xf numFmtId="0" fontId="40" fillId="12" borderId="64" xfId="0" applyFont="1" applyFill="1" applyBorder="1" applyAlignment="1">
      <alignment horizontal="center" vertical="center" wrapText="1"/>
    </xf>
    <xf numFmtId="0" fontId="40" fillId="12" borderId="66" xfId="0" applyFont="1" applyFill="1" applyBorder="1" applyAlignment="1">
      <alignment horizontal="center" vertical="center" wrapText="1"/>
    </xf>
    <xf numFmtId="0" fontId="30" fillId="11" borderId="71" xfId="0" applyFont="1" applyFill="1" applyBorder="1" applyAlignment="1">
      <alignment horizontal="center" vertical="center"/>
    </xf>
    <xf numFmtId="0" fontId="30" fillId="11" borderId="72" xfId="0" applyFont="1" applyFill="1" applyBorder="1" applyAlignment="1">
      <alignment horizontal="center" vertical="center"/>
    </xf>
  </cellXfs>
  <cellStyles count="4">
    <cellStyle name="Calculation" xfId="3" builtinId="22"/>
    <cellStyle name="Currency" xfId="2" builtinId="4"/>
    <cellStyle name="Normal" xfId="0" builtinId="0"/>
    <cellStyle name="Normal 2" xfId="1" xr:uid="{00000000-0005-0000-0000-000002000000}"/>
  </cellStyles>
  <dxfs count="5">
    <dxf>
      <fill>
        <patternFill patternType="none"/>
      </fill>
    </dxf>
    <dxf>
      <fill>
        <patternFill patternType="solid">
          <fgColor rgb="FFE8CFC4"/>
          <bgColor rgb="FFE8CFC4"/>
        </patternFill>
      </fill>
    </dxf>
    <dxf>
      <fill>
        <patternFill patternType="solid">
          <fgColor rgb="FF76A79C"/>
          <bgColor rgb="FF76A79C"/>
        </patternFill>
      </fill>
    </dxf>
    <dxf>
      <fill>
        <patternFill patternType="solid">
          <fgColor rgb="FFB4D0D0"/>
          <bgColor rgb="FFB4D0D0"/>
        </patternFill>
      </fill>
    </dxf>
    <dxf>
      <fill>
        <patternFill patternType="solid">
          <fgColor rgb="FF7286A0"/>
          <bgColor rgb="FF7286A0"/>
        </patternFill>
      </fill>
    </dxf>
  </dxfs>
  <tableStyles count="0" defaultTableStyle="TableStyleMedium9" defaultPivotStyle="PivotStyleLight16"/>
  <colors>
    <mruColors>
      <color rgb="FFEAD5FF"/>
      <color rgb="FFFFFFCC"/>
      <color rgb="FFE1FFE1"/>
      <color rgb="FFFFE5FF"/>
      <color rgb="FFCCFFFF"/>
      <color rgb="FFFFD8BD"/>
      <color rgb="FFFFC69F"/>
      <color rgb="FFECC5FF"/>
      <color rgb="FFC9E7A7"/>
      <color rgb="FF7BA7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astenterprises-my.sharepoint.com/personal/nmatlock_gentax_com/Documents/01%20-%20Fast/01%20-%20Proposal%20Development/02%20-%20Pricing/01%20-%20Cost%20Workbooks/20210922%20RFP%20Tax%20-%20OH%20Cost%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amp; Cost Summary"/>
      <sheetName val="Cost Notes Schedules FHS"/>
      <sheetName val="Pay Sched FHS"/>
      <sheetName val="Base Costs"/>
      <sheetName val="Misc Schedules"/>
      <sheetName val="Staffing"/>
      <sheetName val="HWSW"/>
      <sheetName val="OH Price Sheet"/>
      <sheetName val="Rate Schedule"/>
      <sheetName val="Cost Notes Schedules AWS"/>
      <sheetName val="Pay Sched AWS"/>
      <sheetName val="Cost Notes Schedules OP"/>
      <sheetName val="Pay Sched OP"/>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B3140-87E7-4269-9F49-754591205784}">
  <sheetPr>
    <pageSetUpPr fitToPage="1"/>
  </sheetPr>
  <dimension ref="A1:AC102"/>
  <sheetViews>
    <sheetView zoomScale="115" zoomScaleNormal="115" zoomScaleSheetLayoutView="145" workbookViewId="0"/>
  </sheetViews>
  <sheetFormatPr defaultColWidth="9.33203125" defaultRowHeight="12.75" x14ac:dyDescent="0.2"/>
  <cols>
    <col min="1" max="1" width="4.83203125" style="1" customWidth="1"/>
    <col min="2" max="2" width="5.33203125" style="7" customWidth="1"/>
    <col min="3" max="3" width="99.1640625" style="6" customWidth="1"/>
    <col min="4" max="8" width="14.83203125" style="2" customWidth="1"/>
    <col min="9" max="11" width="10.1640625" style="2" customWidth="1"/>
    <col min="12" max="12" width="14.83203125" style="2" customWidth="1"/>
    <col min="13" max="13" width="17.5" style="1" customWidth="1"/>
    <col min="14" max="16384" width="9.33203125" style="1"/>
  </cols>
  <sheetData>
    <row r="1" spans="1:29" x14ac:dyDescent="0.2">
      <c r="A1" s="82"/>
      <c r="B1" s="84"/>
      <c r="C1" s="85"/>
      <c r="D1" s="86"/>
      <c r="E1" s="86"/>
      <c r="F1" s="86"/>
      <c r="G1" s="86"/>
      <c r="H1" s="86"/>
      <c r="I1" s="86"/>
      <c r="J1" s="86"/>
      <c r="K1" s="86"/>
      <c r="L1" s="86"/>
      <c r="M1" s="82"/>
      <c r="N1" s="82"/>
      <c r="O1" s="82"/>
      <c r="P1" s="82"/>
      <c r="Q1" s="82"/>
      <c r="R1" s="82"/>
      <c r="S1" s="82"/>
      <c r="T1" s="82"/>
      <c r="U1" s="82"/>
      <c r="V1" s="82"/>
      <c r="W1" s="82"/>
      <c r="X1" s="82"/>
      <c r="Y1" s="82"/>
      <c r="Z1" s="82"/>
      <c r="AA1" s="82"/>
      <c r="AB1" s="82"/>
      <c r="AC1" s="82"/>
    </row>
    <row r="2" spans="1:29" ht="18" x14ac:dyDescent="0.2">
      <c r="A2" s="82"/>
      <c r="B2" s="252" t="s">
        <v>0</v>
      </c>
      <c r="C2" s="253"/>
      <c r="D2" s="90"/>
      <c r="E2" s="90"/>
      <c r="F2" s="90"/>
      <c r="G2" s="90"/>
      <c r="H2" s="90"/>
      <c r="I2" s="90"/>
      <c r="J2" s="90"/>
      <c r="K2" s="90"/>
      <c r="L2" s="86"/>
      <c r="M2" s="82"/>
      <c r="N2" s="82"/>
      <c r="O2" s="82"/>
      <c r="P2" s="82"/>
      <c r="Q2" s="82"/>
      <c r="R2" s="82"/>
      <c r="S2" s="82"/>
      <c r="T2" s="82"/>
      <c r="U2" s="82"/>
      <c r="V2" s="82"/>
      <c r="W2" s="82"/>
    </row>
    <row r="3" spans="1:29" ht="18" x14ac:dyDescent="0.2">
      <c r="A3" s="82"/>
      <c r="B3" s="254" t="s">
        <v>1</v>
      </c>
      <c r="C3" s="255"/>
      <c r="D3" s="90"/>
      <c r="E3" s="90"/>
      <c r="F3" s="90"/>
      <c r="G3" s="90"/>
      <c r="H3" s="90"/>
      <c r="I3" s="90"/>
      <c r="J3" s="90"/>
      <c r="K3" s="90"/>
      <c r="L3" s="86"/>
      <c r="M3" s="82"/>
      <c r="N3" s="82"/>
      <c r="O3" s="82"/>
      <c r="P3" s="82"/>
      <c r="Q3" s="82"/>
      <c r="R3" s="82"/>
      <c r="S3" s="82"/>
      <c r="T3" s="82"/>
      <c r="U3" s="82"/>
      <c r="V3" s="82"/>
      <c r="W3" s="82"/>
    </row>
    <row r="4" spans="1:29" ht="20.25" x14ac:dyDescent="0.2">
      <c r="A4" s="82"/>
      <c r="B4" s="3"/>
      <c r="C4" s="4"/>
      <c r="D4" s="90"/>
      <c r="E4" s="90"/>
      <c r="F4" s="90"/>
      <c r="G4" s="90"/>
      <c r="H4" s="90"/>
      <c r="I4" s="90"/>
      <c r="J4" s="90"/>
      <c r="K4" s="90"/>
      <c r="L4" s="86"/>
      <c r="M4" s="82"/>
      <c r="N4" s="82"/>
      <c r="O4" s="82"/>
      <c r="P4" s="82"/>
      <c r="Q4" s="82"/>
      <c r="R4" s="82"/>
      <c r="S4" s="82"/>
      <c r="T4" s="82"/>
      <c r="U4" s="82"/>
      <c r="V4" s="82"/>
      <c r="W4" s="82"/>
    </row>
    <row r="5" spans="1:29" ht="14.25" x14ac:dyDescent="0.2">
      <c r="A5" s="82"/>
      <c r="B5" s="27"/>
      <c r="C5" s="30" t="s">
        <v>2</v>
      </c>
      <c r="D5" s="91"/>
      <c r="E5" s="91"/>
      <c r="F5" s="91"/>
      <c r="G5" s="91"/>
      <c r="H5" s="82"/>
      <c r="I5" s="82"/>
      <c r="J5" s="82"/>
      <c r="K5" s="82"/>
      <c r="L5" s="82"/>
      <c r="M5" s="82"/>
      <c r="N5" s="82"/>
      <c r="O5" s="82"/>
      <c r="P5" s="82"/>
      <c r="Q5" s="82"/>
      <c r="R5" s="82"/>
      <c r="S5" s="82"/>
      <c r="T5" s="82"/>
      <c r="U5" s="82"/>
      <c r="V5" s="82"/>
      <c r="W5" s="82"/>
    </row>
    <row r="6" spans="1:29" s="5" customFormat="1" ht="51" x14ac:dyDescent="0.2">
      <c r="A6" s="83"/>
      <c r="B6" s="24" t="s">
        <v>3</v>
      </c>
      <c r="C6" s="28" t="s">
        <v>4</v>
      </c>
      <c r="D6" s="92"/>
      <c r="E6" s="92"/>
      <c r="F6" s="92"/>
      <c r="G6" s="92"/>
      <c r="H6" s="83"/>
      <c r="I6" s="83"/>
      <c r="J6" s="83"/>
      <c r="K6" s="83"/>
      <c r="L6" s="83"/>
      <c r="M6" s="83"/>
      <c r="N6" s="83"/>
      <c r="O6" s="83"/>
      <c r="P6" s="83"/>
      <c r="Q6" s="83"/>
      <c r="R6" s="83"/>
      <c r="S6" s="83"/>
      <c r="T6" s="83"/>
      <c r="U6" s="83"/>
      <c r="V6" s="83"/>
      <c r="W6" s="83"/>
    </row>
    <row r="7" spans="1:29" s="5" customFormat="1" ht="25.5" x14ac:dyDescent="0.2">
      <c r="A7" s="83"/>
      <c r="B7" s="24" t="s">
        <v>5</v>
      </c>
      <c r="C7" s="28" t="s">
        <v>6</v>
      </c>
      <c r="D7" s="92"/>
      <c r="E7" s="92"/>
      <c r="F7" s="92"/>
      <c r="G7" s="92"/>
      <c r="H7" s="83"/>
      <c r="I7" s="83"/>
      <c r="J7" s="83"/>
      <c r="K7" s="83"/>
      <c r="L7" s="83"/>
      <c r="M7" s="83"/>
      <c r="N7" s="83"/>
      <c r="O7" s="83"/>
      <c r="P7" s="83"/>
      <c r="Q7" s="83"/>
      <c r="R7" s="83"/>
      <c r="S7" s="83"/>
      <c r="T7" s="83"/>
      <c r="U7" s="83"/>
      <c r="V7" s="83"/>
      <c r="W7" s="83"/>
    </row>
    <row r="8" spans="1:29" ht="25.5" x14ac:dyDescent="0.2">
      <c r="A8" s="82"/>
      <c r="B8" s="25" t="s">
        <v>7</v>
      </c>
      <c r="C8" s="28" t="s">
        <v>8</v>
      </c>
      <c r="D8" s="91"/>
      <c r="E8" s="93"/>
      <c r="F8" s="93"/>
      <c r="G8" s="93"/>
      <c r="H8" s="93"/>
      <c r="I8" s="93"/>
      <c r="J8" s="93"/>
      <c r="K8" s="82"/>
      <c r="L8" s="82"/>
      <c r="M8" s="82"/>
      <c r="N8" s="82"/>
      <c r="O8" s="82"/>
      <c r="P8" s="82"/>
      <c r="Q8" s="82"/>
      <c r="R8" s="82"/>
      <c r="S8" s="82"/>
      <c r="T8" s="82"/>
      <c r="U8" s="82"/>
      <c r="V8" s="82"/>
      <c r="W8" s="82"/>
    </row>
    <row r="9" spans="1:29" ht="14.25" x14ac:dyDescent="0.2">
      <c r="A9" s="82"/>
      <c r="B9" s="25" t="s">
        <v>9</v>
      </c>
      <c r="C9" s="28" t="s">
        <v>10</v>
      </c>
      <c r="D9" s="91"/>
      <c r="E9" s="93"/>
      <c r="F9" s="93"/>
      <c r="G9" s="93"/>
      <c r="H9" s="93"/>
      <c r="I9" s="93"/>
      <c r="J9" s="93"/>
      <c r="K9" s="82"/>
      <c r="L9" s="82"/>
      <c r="M9" s="82"/>
      <c r="N9" s="82"/>
      <c r="O9" s="82"/>
      <c r="P9" s="82"/>
      <c r="Q9" s="82"/>
      <c r="R9" s="82"/>
      <c r="S9" s="82"/>
      <c r="T9" s="82"/>
      <c r="U9" s="82"/>
      <c r="V9" s="82"/>
      <c r="W9" s="82"/>
    </row>
    <row r="10" spans="1:29" ht="14.25" x14ac:dyDescent="0.2">
      <c r="A10" s="82"/>
      <c r="B10" s="25" t="s">
        <v>11</v>
      </c>
      <c r="C10" s="28" t="s">
        <v>12</v>
      </c>
      <c r="D10" s="91"/>
      <c r="E10" s="93"/>
      <c r="F10" s="93"/>
      <c r="G10" s="93"/>
      <c r="H10" s="93"/>
      <c r="I10" s="93"/>
      <c r="J10" s="93"/>
      <c r="K10" s="82"/>
      <c r="L10" s="82"/>
      <c r="M10" s="82"/>
      <c r="N10" s="82"/>
      <c r="O10" s="82"/>
      <c r="P10" s="82"/>
      <c r="Q10" s="82"/>
      <c r="R10" s="82"/>
      <c r="S10" s="82"/>
      <c r="T10" s="82"/>
      <c r="U10" s="82"/>
      <c r="V10" s="82"/>
      <c r="W10" s="82"/>
    </row>
    <row r="11" spans="1:29" ht="14.25" x14ac:dyDescent="0.2">
      <c r="A11" s="82"/>
      <c r="B11" s="26" t="s">
        <v>13</v>
      </c>
      <c r="C11" s="29" t="s">
        <v>14</v>
      </c>
      <c r="D11" s="91"/>
      <c r="E11" s="93"/>
      <c r="F11" s="93"/>
      <c r="G11" s="93"/>
      <c r="H11" s="93"/>
      <c r="I11" s="93"/>
      <c r="J11" s="93"/>
      <c r="K11" s="82"/>
      <c r="L11" s="82"/>
      <c r="M11" s="82"/>
      <c r="N11" s="82"/>
      <c r="O11" s="82"/>
      <c r="P11" s="82"/>
      <c r="Q11" s="82"/>
      <c r="R11" s="82"/>
      <c r="S11" s="82"/>
      <c r="T11" s="82"/>
      <c r="U11" s="82"/>
      <c r="V11" s="82"/>
      <c r="W11" s="82"/>
    </row>
    <row r="12" spans="1:29" ht="15" x14ac:dyDescent="0.25">
      <c r="A12" s="82"/>
      <c r="B12" s="87"/>
      <c r="C12" s="85"/>
      <c r="D12" s="94"/>
      <c r="E12" s="94"/>
      <c r="F12" s="94"/>
      <c r="G12" s="94"/>
      <c r="H12" s="94"/>
      <c r="I12" s="94"/>
      <c r="J12" s="94"/>
      <c r="K12" s="94"/>
      <c r="L12" s="94"/>
      <c r="M12" s="82"/>
      <c r="N12" s="82"/>
      <c r="O12" s="82"/>
      <c r="P12" s="82"/>
      <c r="Q12" s="82"/>
      <c r="R12" s="82"/>
      <c r="S12" s="82"/>
      <c r="T12" s="82"/>
      <c r="U12" s="82"/>
      <c r="V12" s="82"/>
      <c r="W12" s="82"/>
    </row>
    <row r="13" spans="1:29" ht="15" x14ac:dyDescent="0.25">
      <c r="A13" s="82"/>
      <c r="B13" s="84"/>
      <c r="C13" s="88"/>
      <c r="D13" s="94"/>
      <c r="E13" s="94"/>
      <c r="F13" s="94"/>
      <c r="G13" s="94"/>
      <c r="H13" s="94"/>
      <c r="I13" s="94"/>
      <c r="J13" s="94"/>
      <c r="K13" s="94"/>
      <c r="L13" s="94"/>
      <c r="M13" s="82"/>
      <c r="N13" s="82"/>
      <c r="O13" s="82"/>
      <c r="P13" s="82"/>
      <c r="Q13" s="82"/>
      <c r="R13" s="82"/>
      <c r="S13" s="82"/>
      <c r="T13" s="82"/>
      <c r="U13" s="82"/>
      <c r="V13" s="82"/>
      <c r="W13" s="82"/>
    </row>
    <row r="14" spans="1:29" ht="15" x14ac:dyDescent="0.25">
      <c r="A14" s="82"/>
      <c r="B14" s="84"/>
      <c r="C14" s="89"/>
      <c r="D14" s="94"/>
      <c r="E14" s="94"/>
      <c r="F14" s="94"/>
      <c r="G14" s="94"/>
      <c r="H14" s="94"/>
      <c r="I14" s="94"/>
      <c r="J14" s="94"/>
      <c r="K14" s="94"/>
      <c r="L14" s="94"/>
      <c r="M14" s="82"/>
      <c r="N14" s="82"/>
      <c r="O14" s="82"/>
      <c r="P14" s="82"/>
      <c r="Q14" s="82"/>
      <c r="R14" s="82"/>
      <c r="S14" s="82"/>
      <c r="T14" s="82"/>
      <c r="U14" s="82"/>
      <c r="V14" s="82"/>
      <c r="W14" s="82"/>
    </row>
    <row r="15" spans="1:29" ht="15" x14ac:dyDescent="0.25">
      <c r="A15" s="82"/>
      <c r="B15" s="84"/>
      <c r="C15" s="89"/>
      <c r="D15" s="94"/>
      <c r="E15" s="94"/>
      <c r="F15" s="94"/>
      <c r="G15" s="94"/>
      <c r="H15" s="94"/>
      <c r="I15" s="94"/>
      <c r="J15" s="94"/>
      <c r="K15" s="94"/>
      <c r="L15" s="94"/>
      <c r="M15" s="82"/>
      <c r="N15" s="82"/>
      <c r="O15" s="82"/>
      <c r="P15" s="82"/>
      <c r="Q15" s="82"/>
      <c r="R15" s="82"/>
      <c r="S15" s="82"/>
      <c r="T15" s="82"/>
      <c r="U15" s="82"/>
      <c r="V15" s="82"/>
      <c r="W15" s="82"/>
    </row>
    <row r="16" spans="1:29" ht="15" x14ac:dyDescent="0.25">
      <c r="A16" s="82"/>
      <c r="B16" s="84"/>
      <c r="C16" s="89"/>
      <c r="D16" s="94"/>
      <c r="E16" s="94"/>
      <c r="F16" s="94"/>
      <c r="G16" s="94"/>
      <c r="H16" s="94"/>
      <c r="I16" s="94"/>
      <c r="J16" s="94"/>
      <c r="K16" s="94"/>
      <c r="L16" s="94"/>
      <c r="M16" s="82"/>
      <c r="N16" s="82"/>
      <c r="O16" s="82"/>
      <c r="P16" s="82"/>
      <c r="Q16" s="82"/>
      <c r="R16" s="82"/>
      <c r="S16" s="82"/>
      <c r="T16" s="82"/>
      <c r="U16" s="82"/>
      <c r="V16" s="82"/>
      <c r="W16" s="82"/>
    </row>
    <row r="17" spans="1:23" ht="15" x14ac:dyDescent="0.25">
      <c r="A17" s="82"/>
      <c r="B17" s="84"/>
      <c r="C17" s="89"/>
      <c r="D17" s="94"/>
      <c r="E17" s="94"/>
      <c r="F17" s="94"/>
      <c r="G17" s="94"/>
      <c r="H17" s="94"/>
      <c r="I17" s="94"/>
      <c r="J17" s="94"/>
      <c r="K17" s="94"/>
      <c r="L17" s="94"/>
      <c r="M17" s="82"/>
      <c r="N17" s="82"/>
      <c r="O17" s="82"/>
      <c r="P17" s="82"/>
      <c r="Q17" s="82"/>
      <c r="R17" s="82"/>
      <c r="S17" s="82"/>
      <c r="T17" s="82"/>
      <c r="U17" s="82"/>
      <c r="V17" s="82"/>
      <c r="W17" s="82"/>
    </row>
    <row r="18" spans="1:23" ht="30" customHeight="1" x14ac:dyDescent="0.25">
      <c r="A18" s="82"/>
      <c r="B18" s="84"/>
      <c r="C18" s="89"/>
      <c r="D18" s="94"/>
      <c r="E18" s="94"/>
      <c r="F18" s="94"/>
      <c r="G18" s="94"/>
      <c r="H18" s="94"/>
      <c r="I18" s="94"/>
      <c r="J18" s="94"/>
      <c r="K18" s="94"/>
      <c r="L18" s="94"/>
      <c r="M18" s="82"/>
      <c r="N18" s="82"/>
      <c r="O18" s="82"/>
      <c r="P18" s="82"/>
      <c r="Q18" s="82"/>
      <c r="R18" s="82"/>
      <c r="S18" s="82"/>
      <c r="T18" s="82"/>
      <c r="U18" s="82"/>
      <c r="V18" s="82"/>
      <c r="W18" s="82"/>
    </row>
    <row r="19" spans="1:23" ht="15" x14ac:dyDescent="0.25">
      <c r="A19" s="82"/>
      <c r="B19" s="84"/>
      <c r="C19" s="89"/>
      <c r="D19" s="94"/>
      <c r="E19" s="94"/>
      <c r="F19" s="94"/>
      <c r="G19" s="94"/>
      <c r="H19" s="94"/>
      <c r="I19" s="94"/>
      <c r="J19" s="94"/>
      <c r="K19" s="94"/>
      <c r="L19" s="94"/>
      <c r="M19" s="82"/>
      <c r="N19" s="82"/>
      <c r="O19" s="82"/>
      <c r="P19" s="82"/>
      <c r="Q19" s="82"/>
      <c r="R19" s="82"/>
      <c r="S19" s="82"/>
      <c r="T19" s="82"/>
      <c r="U19" s="82"/>
      <c r="V19" s="82"/>
      <c r="W19" s="82"/>
    </row>
    <row r="20" spans="1:23" ht="15" x14ac:dyDescent="0.25">
      <c r="A20" s="82"/>
      <c r="B20" s="84"/>
      <c r="C20" s="85"/>
      <c r="D20" s="94"/>
      <c r="E20" s="94"/>
      <c r="F20" s="94"/>
      <c r="G20" s="94"/>
      <c r="H20" s="94"/>
      <c r="I20" s="94"/>
      <c r="J20" s="94"/>
      <c r="K20" s="94"/>
      <c r="L20" s="94"/>
      <c r="M20" s="82"/>
      <c r="N20" s="82"/>
      <c r="O20" s="82"/>
      <c r="P20" s="82"/>
      <c r="Q20" s="82"/>
      <c r="R20" s="82"/>
      <c r="S20" s="82"/>
      <c r="T20" s="82"/>
      <c r="U20" s="82"/>
      <c r="V20" s="82"/>
      <c r="W20" s="82"/>
    </row>
    <row r="21" spans="1:23" ht="15" x14ac:dyDescent="0.25">
      <c r="A21" s="82"/>
      <c r="B21" s="84"/>
      <c r="C21" s="85"/>
      <c r="D21" s="94"/>
      <c r="E21" s="94"/>
      <c r="F21" s="94"/>
      <c r="G21" s="94"/>
      <c r="H21" s="94"/>
      <c r="I21" s="94"/>
      <c r="J21" s="94"/>
      <c r="K21" s="94"/>
      <c r="L21" s="94"/>
      <c r="M21" s="82"/>
      <c r="N21" s="82"/>
      <c r="O21" s="82"/>
      <c r="P21" s="82"/>
      <c r="Q21" s="82"/>
      <c r="R21" s="82"/>
      <c r="S21" s="82"/>
      <c r="T21" s="82"/>
      <c r="U21" s="82"/>
      <c r="V21" s="82"/>
      <c r="W21" s="82"/>
    </row>
    <row r="22" spans="1:23" ht="15" x14ac:dyDescent="0.25">
      <c r="A22" s="82"/>
      <c r="B22" s="84"/>
      <c r="C22" s="85"/>
      <c r="D22" s="94"/>
      <c r="E22" s="94"/>
      <c r="F22" s="94"/>
      <c r="G22" s="94"/>
      <c r="H22" s="94"/>
      <c r="I22" s="94"/>
      <c r="J22" s="94"/>
      <c r="K22" s="94"/>
      <c r="L22" s="94"/>
      <c r="M22" s="82"/>
      <c r="N22" s="82"/>
      <c r="O22" s="82"/>
      <c r="P22" s="82"/>
      <c r="Q22" s="82"/>
      <c r="R22" s="82"/>
      <c r="S22" s="82"/>
      <c r="T22" s="82"/>
      <c r="U22" s="82"/>
      <c r="V22" s="82"/>
      <c r="W22" s="82"/>
    </row>
    <row r="23" spans="1:23" ht="15" x14ac:dyDescent="0.25">
      <c r="A23" s="82"/>
      <c r="B23" s="84"/>
      <c r="C23" s="85"/>
      <c r="D23" s="94"/>
      <c r="E23" s="94"/>
      <c r="F23" s="94"/>
      <c r="G23" s="94"/>
      <c r="H23" s="94"/>
      <c r="I23" s="94"/>
      <c r="J23" s="94"/>
      <c r="K23" s="94"/>
      <c r="L23" s="94"/>
      <c r="M23" s="82"/>
      <c r="N23" s="82"/>
      <c r="O23" s="82"/>
      <c r="P23" s="82"/>
      <c r="Q23" s="82"/>
      <c r="R23" s="82"/>
      <c r="S23" s="82"/>
      <c r="T23" s="82"/>
      <c r="U23" s="82"/>
      <c r="V23" s="82"/>
      <c r="W23" s="82"/>
    </row>
    <row r="24" spans="1:23" ht="15" x14ac:dyDescent="0.25">
      <c r="A24" s="82"/>
      <c r="B24" s="84"/>
      <c r="C24" s="85"/>
      <c r="D24" s="94"/>
      <c r="E24" s="94"/>
      <c r="F24" s="94"/>
      <c r="G24" s="94"/>
      <c r="H24" s="94"/>
      <c r="I24" s="94"/>
      <c r="J24" s="94"/>
      <c r="K24" s="94"/>
      <c r="L24" s="94"/>
      <c r="M24" s="82"/>
      <c r="N24" s="82"/>
      <c r="O24" s="82"/>
      <c r="P24" s="82"/>
      <c r="Q24" s="82"/>
      <c r="R24" s="82"/>
      <c r="S24" s="82"/>
      <c r="T24" s="82"/>
      <c r="U24" s="82"/>
      <c r="V24" s="82"/>
      <c r="W24" s="82"/>
    </row>
    <row r="25" spans="1:23" ht="15" x14ac:dyDescent="0.25">
      <c r="A25" s="82"/>
      <c r="B25" s="84"/>
      <c r="C25" s="85"/>
      <c r="D25" s="94"/>
      <c r="E25" s="94"/>
      <c r="F25" s="94"/>
      <c r="G25" s="94"/>
      <c r="H25" s="94"/>
      <c r="I25" s="94"/>
      <c r="J25" s="94"/>
      <c r="K25" s="94"/>
      <c r="L25" s="94"/>
      <c r="M25" s="82"/>
      <c r="N25" s="82"/>
      <c r="O25" s="82"/>
      <c r="P25" s="82"/>
      <c r="Q25" s="82"/>
      <c r="R25" s="82"/>
      <c r="S25" s="82"/>
      <c r="T25" s="82"/>
      <c r="U25" s="82"/>
      <c r="V25" s="82"/>
      <c r="W25" s="82"/>
    </row>
    <row r="26" spans="1:23" ht="15" x14ac:dyDescent="0.25">
      <c r="A26" s="82"/>
      <c r="B26" s="84"/>
      <c r="C26" s="85"/>
      <c r="D26" s="94"/>
      <c r="E26" s="94"/>
      <c r="F26" s="94"/>
      <c r="G26" s="94"/>
      <c r="H26" s="94"/>
      <c r="I26" s="94"/>
      <c r="J26" s="94"/>
      <c r="K26" s="94"/>
      <c r="L26" s="94"/>
      <c r="M26" s="82"/>
      <c r="N26" s="82"/>
      <c r="O26" s="82"/>
      <c r="P26" s="82"/>
      <c r="Q26" s="82"/>
      <c r="R26" s="82"/>
      <c r="S26" s="82"/>
      <c r="T26" s="82"/>
      <c r="U26" s="82"/>
      <c r="V26" s="82"/>
      <c r="W26" s="82"/>
    </row>
    <row r="27" spans="1:23" ht="15" x14ac:dyDescent="0.25">
      <c r="A27" s="82"/>
      <c r="B27" s="84"/>
      <c r="C27" s="85"/>
      <c r="D27" s="94"/>
      <c r="E27" s="94"/>
      <c r="F27" s="94"/>
      <c r="G27" s="94"/>
      <c r="H27" s="94"/>
      <c r="I27" s="94"/>
      <c r="J27" s="94"/>
      <c r="K27" s="94"/>
      <c r="L27" s="94"/>
      <c r="M27" s="82"/>
      <c r="N27" s="82"/>
      <c r="O27" s="82"/>
      <c r="P27" s="82"/>
      <c r="Q27" s="82"/>
      <c r="R27" s="82"/>
      <c r="S27" s="82"/>
      <c r="T27" s="82"/>
      <c r="U27" s="82"/>
      <c r="V27" s="82"/>
      <c r="W27" s="82"/>
    </row>
    <row r="28" spans="1:23" ht="15" x14ac:dyDescent="0.25">
      <c r="A28" s="82"/>
      <c r="B28" s="84"/>
      <c r="C28" s="85"/>
      <c r="D28" s="94"/>
      <c r="E28" s="94"/>
      <c r="F28" s="94"/>
      <c r="G28" s="94"/>
      <c r="H28" s="94"/>
      <c r="I28" s="94"/>
      <c r="J28" s="94"/>
      <c r="K28" s="94"/>
      <c r="L28" s="94"/>
      <c r="M28" s="82"/>
      <c r="N28" s="82"/>
      <c r="O28" s="82"/>
      <c r="P28" s="82"/>
      <c r="Q28" s="82"/>
      <c r="R28" s="82"/>
      <c r="S28" s="82"/>
      <c r="T28" s="82"/>
      <c r="U28" s="82"/>
      <c r="V28" s="82"/>
      <c r="W28" s="82"/>
    </row>
    <row r="29" spans="1:23" ht="15" x14ac:dyDescent="0.25">
      <c r="A29" s="82"/>
      <c r="B29" s="84"/>
      <c r="C29" s="85"/>
      <c r="D29" s="94"/>
      <c r="E29" s="94"/>
      <c r="F29" s="94"/>
      <c r="G29" s="94"/>
      <c r="H29" s="94"/>
      <c r="I29" s="94"/>
      <c r="J29" s="94"/>
      <c r="K29" s="94"/>
      <c r="L29" s="94"/>
      <c r="M29" s="82"/>
      <c r="N29" s="82"/>
      <c r="O29" s="82"/>
      <c r="P29" s="82"/>
      <c r="Q29" s="82"/>
      <c r="R29" s="82"/>
      <c r="S29" s="82"/>
      <c r="T29" s="82"/>
      <c r="U29" s="82"/>
      <c r="V29" s="82"/>
      <c r="W29" s="82"/>
    </row>
    <row r="30" spans="1:23" ht="15" x14ac:dyDescent="0.25">
      <c r="A30" s="82"/>
      <c r="B30" s="84"/>
      <c r="C30" s="85"/>
      <c r="D30" s="94"/>
      <c r="E30" s="94"/>
      <c r="F30" s="94"/>
      <c r="G30" s="94"/>
      <c r="H30" s="94"/>
      <c r="I30" s="94"/>
      <c r="J30" s="94"/>
      <c r="K30" s="94"/>
      <c r="L30" s="94"/>
      <c r="M30" s="82"/>
      <c r="N30" s="82"/>
      <c r="O30" s="82"/>
      <c r="P30" s="82"/>
      <c r="Q30" s="82"/>
      <c r="R30" s="82"/>
      <c r="S30" s="82"/>
      <c r="T30" s="82"/>
      <c r="U30" s="82"/>
      <c r="V30" s="82"/>
      <c r="W30" s="82"/>
    </row>
    <row r="31" spans="1:23" x14ac:dyDescent="0.2">
      <c r="A31" s="82"/>
      <c r="B31" s="84"/>
      <c r="C31" s="85"/>
      <c r="D31" s="86"/>
      <c r="E31" s="86"/>
      <c r="F31" s="86"/>
      <c r="G31" s="86"/>
      <c r="H31" s="86"/>
      <c r="I31" s="86"/>
      <c r="J31" s="86"/>
      <c r="K31" s="86"/>
      <c r="L31" s="86"/>
      <c r="M31" s="82"/>
      <c r="N31" s="82"/>
      <c r="O31" s="82"/>
      <c r="P31" s="82"/>
      <c r="Q31" s="82"/>
      <c r="R31" s="82"/>
      <c r="S31" s="82"/>
      <c r="T31" s="82"/>
      <c r="U31" s="82"/>
      <c r="V31" s="82"/>
      <c r="W31" s="82"/>
    </row>
    <row r="32" spans="1:23" x14ac:dyDescent="0.2">
      <c r="A32" s="82"/>
      <c r="B32" s="84"/>
      <c r="C32" s="85"/>
      <c r="D32" s="86"/>
      <c r="E32" s="86"/>
      <c r="F32" s="86"/>
      <c r="G32" s="86"/>
      <c r="H32" s="86"/>
      <c r="I32" s="86"/>
      <c r="J32" s="86"/>
      <c r="K32" s="86"/>
      <c r="L32" s="86"/>
      <c r="M32" s="82"/>
      <c r="N32" s="82"/>
      <c r="O32" s="82"/>
      <c r="P32" s="82"/>
      <c r="Q32" s="82"/>
      <c r="R32" s="82"/>
      <c r="S32" s="82"/>
      <c r="T32" s="82"/>
      <c r="U32" s="82"/>
      <c r="V32" s="82"/>
      <c r="W32" s="82"/>
    </row>
    <row r="33" spans="1:23" x14ac:dyDescent="0.2">
      <c r="A33" s="82"/>
      <c r="B33" s="84"/>
      <c r="C33" s="85"/>
      <c r="D33" s="86"/>
      <c r="E33" s="86"/>
      <c r="F33" s="86"/>
      <c r="G33" s="86"/>
      <c r="H33" s="86"/>
      <c r="I33" s="86"/>
      <c r="J33" s="86"/>
      <c r="K33" s="86"/>
      <c r="L33" s="86"/>
      <c r="M33" s="82"/>
      <c r="N33" s="82"/>
      <c r="O33" s="82"/>
      <c r="P33" s="82"/>
      <c r="Q33" s="82"/>
      <c r="R33" s="82"/>
      <c r="S33" s="82"/>
      <c r="T33" s="82"/>
      <c r="U33" s="82"/>
      <c r="V33" s="82"/>
      <c r="W33" s="82"/>
    </row>
    <row r="34" spans="1:23" x14ac:dyDescent="0.2">
      <c r="A34" s="82"/>
      <c r="B34" s="84"/>
      <c r="C34" s="85"/>
      <c r="D34" s="86"/>
      <c r="E34" s="86"/>
      <c r="F34" s="86"/>
      <c r="G34" s="86"/>
      <c r="H34" s="86"/>
      <c r="I34" s="86"/>
      <c r="J34" s="86"/>
      <c r="K34" s="86"/>
      <c r="L34" s="86"/>
      <c r="M34" s="82"/>
      <c r="N34" s="82"/>
      <c r="O34" s="82"/>
      <c r="P34" s="82"/>
      <c r="Q34" s="82"/>
      <c r="R34" s="82"/>
      <c r="S34" s="82"/>
      <c r="T34" s="82"/>
      <c r="U34" s="82"/>
      <c r="V34" s="82"/>
      <c r="W34" s="82"/>
    </row>
    <row r="35" spans="1:23" x14ac:dyDescent="0.2">
      <c r="A35" s="82"/>
      <c r="B35" s="84"/>
      <c r="C35" s="85"/>
      <c r="D35" s="86"/>
      <c r="E35" s="86"/>
      <c r="F35" s="86"/>
      <c r="G35" s="86"/>
      <c r="H35" s="86"/>
      <c r="I35" s="86"/>
      <c r="J35" s="86"/>
      <c r="K35" s="86"/>
      <c r="L35" s="86"/>
      <c r="M35" s="82"/>
      <c r="N35" s="82"/>
      <c r="O35" s="82"/>
      <c r="P35" s="82"/>
      <c r="Q35" s="82"/>
      <c r="R35" s="82"/>
      <c r="S35" s="82"/>
      <c r="T35" s="82"/>
      <c r="U35" s="82"/>
      <c r="V35" s="82"/>
      <c r="W35" s="82"/>
    </row>
    <row r="36" spans="1:23" x14ac:dyDescent="0.2">
      <c r="A36" s="82"/>
      <c r="B36" s="84"/>
      <c r="C36" s="85"/>
      <c r="D36" s="86"/>
      <c r="E36" s="86"/>
      <c r="F36" s="86"/>
      <c r="G36" s="86"/>
      <c r="H36" s="86"/>
      <c r="I36" s="86"/>
      <c r="J36" s="86"/>
      <c r="K36" s="86"/>
      <c r="L36" s="86"/>
      <c r="M36" s="82"/>
      <c r="N36" s="82"/>
      <c r="O36" s="82"/>
      <c r="P36" s="82"/>
      <c r="Q36" s="82"/>
      <c r="R36" s="82"/>
      <c r="S36" s="82"/>
      <c r="T36" s="82"/>
      <c r="U36" s="82"/>
      <c r="V36" s="82"/>
      <c r="W36" s="82"/>
    </row>
    <row r="37" spans="1:23" x14ac:dyDescent="0.2">
      <c r="A37" s="82"/>
      <c r="B37" s="84"/>
      <c r="C37" s="85"/>
      <c r="D37" s="86"/>
      <c r="E37" s="86"/>
      <c r="F37" s="86"/>
      <c r="G37" s="86"/>
      <c r="H37" s="86"/>
      <c r="I37" s="86"/>
      <c r="J37" s="86"/>
      <c r="K37" s="86"/>
      <c r="L37" s="86"/>
      <c r="M37" s="82"/>
      <c r="N37" s="82"/>
      <c r="O37" s="82"/>
      <c r="P37" s="82"/>
      <c r="Q37" s="82"/>
      <c r="R37" s="82"/>
      <c r="S37" s="82"/>
      <c r="T37" s="82"/>
      <c r="U37" s="82"/>
      <c r="V37" s="82"/>
      <c r="W37" s="82"/>
    </row>
    <row r="38" spans="1:23" x14ac:dyDescent="0.2">
      <c r="A38" s="82"/>
      <c r="B38" s="84"/>
      <c r="C38" s="85"/>
      <c r="D38" s="86"/>
      <c r="E38" s="86"/>
      <c r="F38" s="86"/>
      <c r="G38" s="86"/>
      <c r="H38" s="86"/>
      <c r="I38" s="86"/>
      <c r="J38" s="86"/>
      <c r="K38" s="86"/>
      <c r="L38" s="86"/>
      <c r="M38" s="82"/>
      <c r="N38" s="82"/>
      <c r="O38" s="82"/>
      <c r="P38" s="82"/>
      <c r="Q38" s="82"/>
      <c r="R38" s="82"/>
      <c r="S38" s="82"/>
      <c r="T38" s="82"/>
      <c r="U38" s="82"/>
      <c r="V38" s="82"/>
      <c r="W38" s="82"/>
    </row>
    <row r="39" spans="1:23" x14ac:dyDescent="0.2">
      <c r="A39" s="82"/>
      <c r="B39" s="84"/>
      <c r="C39" s="85"/>
      <c r="D39" s="86"/>
      <c r="E39" s="86"/>
      <c r="F39" s="86"/>
      <c r="G39" s="86"/>
      <c r="H39" s="86"/>
      <c r="I39" s="86"/>
      <c r="J39" s="86"/>
      <c r="K39" s="86"/>
      <c r="L39" s="86"/>
      <c r="M39" s="82"/>
      <c r="N39" s="82"/>
      <c r="O39" s="82"/>
      <c r="P39" s="82"/>
      <c r="Q39" s="82"/>
      <c r="R39" s="82"/>
      <c r="S39" s="82"/>
      <c r="T39" s="82"/>
      <c r="U39" s="82"/>
      <c r="V39" s="82"/>
      <c r="W39" s="82"/>
    </row>
    <row r="40" spans="1:23" x14ac:dyDescent="0.2">
      <c r="A40" s="82"/>
      <c r="B40" s="84"/>
      <c r="C40" s="85"/>
      <c r="D40" s="86"/>
      <c r="E40" s="86"/>
      <c r="F40" s="86"/>
      <c r="G40" s="86"/>
      <c r="H40" s="86"/>
      <c r="I40" s="86"/>
      <c r="J40" s="86"/>
      <c r="K40" s="86"/>
      <c r="L40" s="86"/>
      <c r="M40" s="82"/>
      <c r="N40" s="82"/>
      <c r="O40" s="82"/>
      <c r="P40" s="82"/>
      <c r="Q40" s="82"/>
      <c r="R40" s="82"/>
      <c r="S40" s="82"/>
      <c r="T40" s="82"/>
      <c r="U40" s="82"/>
      <c r="V40" s="82"/>
      <c r="W40" s="82"/>
    </row>
    <row r="41" spans="1:23" x14ac:dyDescent="0.2">
      <c r="A41" s="82"/>
      <c r="B41" s="84"/>
      <c r="C41" s="85"/>
      <c r="D41" s="86"/>
      <c r="E41" s="86"/>
      <c r="F41" s="86"/>
      <c r="G41" s="86"/>
      <c r="H41" s="86"/>
      <c r="I41" s="86"/>
      <c r="J41" s="86"/>
      <c r="K41" s="86"/>
      <c r="L41" s="86"/>
      <c r="M41" s="82"/>
      <c r="N41" s="82"/>
      <c r="O41" s="82"/>
      <c r="P41" s="82"/>
      <c r="Q41" s="82"/>
      <c r="R41" s="82"/>
      <c r="S41" s="82"/>
      <c r="T41" s="82"/>
      <c r="U41" s="82"/>
      <c r="V41" s="82"/>
      <c r="W41" s="82"/>
    </row>
    <row r="42" spans="1:23" x14ac:dyDescent="0.2">
      <c r="A42" s="82"/>
      <c r="B42" s="84"/>
      <c r="C42" s="85"/>
      <c r="D42" s="86"/>
      <c r="E42" s="86"/>
      <c r="F42" s="86"/>
      <c r="G42" s="86"/>
      <c r="H42" s="86"/>
      <c r="I42" s="86"/>
      <c r="J42" s="86"/>
      <c r="K42" s="86"/>
      <c r="L42" s="86"/>
      <c r="M42" s="82"/>
      <c r="N42" s="82"/>
      <c r="O42" s="82"/>
      <c r="P42" s="82"/>
      <c r="Q42" s="82"/>
      <c r="R42" s="82"/>
      <c r="S42" s="82"/>
      <c r="T42" s="82"/>
      <c r="U42" s="82"/>
      <c r="V42" s="82"/>
      <c r="W42" s="82"/>
    </row>
    <row r="43" spans="1:23" x14ac:dyDescent="0.2">
      <c r="A43" s="82"/>
      <c r="B43" s="84"/>
      <c r="C43" s="85"/>
      <c r="D43" s="86"/>
      <c r="E43" s="86"/>
      <c r="F43" s="86"/>
      <c r="G43" s="86"/>
      <c r="H43" s="86"/>
      <c r="I43" s="86"/>
      <c r="J43" s="86"/>
      <c r="K43" s="86"/>
      <c r="L43" s="86"/>
      <c r="M43" s="82"/>
      <c r="N43" s="82"/>
      <c r="O43" s="82"/>
      <c r="P43" s="82"/>
      <c r="Q43" s="82"/>
      <c r="R43" s="82"/>
      <c r="S43" s="82"/>
      <c r="T43" s="82"/>
      <c r="U43" s="82"/>
      <c r="V43" s="82"/>
      <c r="W43" s="82"/>
    </row>
    <row r="44" spans="1:23" x14ac:dyDescent="0.2">
      <c r="A44" s="82"/>
      <c r="B44" s="84"/>
      <c r="C44" s="85"/>
      <c r="D44" s="86"/>
      <c r="E44" s="86"/>
      <c r="F44" s="86"/>
      <c r="G44" s="86"/>
      <c r="H44" s="86"/>
      <c r="I44" s="86"/>
      <c r="J44" s="86"/>
      <c r="K44" s="86"/>
      <c r="L44" s="86"/>
      <c r="M44" s="82"/>
      <c r="N44" s="82"/>
      <c r="O44" s="82"/>
      <c r="P44" s="82"/>
      <c r="Q44" s="82"/>
      <c r="R44" s="82"/>
      <c r="S44" s="82"/>
      <c r="T44" s="82"/>
      <c r="U44" s="82"/>
      <c r="V44" s="82"/>
      <c r="W44" s="82"/>
    </row>
    <row r="45" spans="1:23" x14ac:dyDescent="0.2">
      <c r="A45" s="82"/>
      <c r="B45" s="84"/>
      <c r="C45" s="85"/>
      <c r="D45" s="86"/>
      <c r="E45" s="86"/>
      <c r="F45" s="86"/>
      <c r="G45" s="86"/>
      <c r="H45" s="86"/>
      <c r="I45" s="86"/>
      <c r="J45" s="86"/>
      <c r="K45" s="86"/>
      <c r="L45" s="86"/>
      <c r="M45" s="82"/>
      <c r="N45" s="82"/>
      <c r="O45" s="82"/>
      <c r="P45" s="82"/>
      <c r="Q45" s="82"/>
      <c r="R45" s="82"/>
      <c r="S45" s="82"/>
      <c r="T45" s="82"/>
      <c r="U45" s="82"/>
      <c r="V45" s="82"/>
      <c r="W45" s="82"/>
    </row>
    <row r="46" spans="1:23" x14ac:dyDescent="0.2">
      <c r="A46" s="82"/>
      <c r="B46" s="84"/>
      <c r="C46" s="85"/>
      <c r="D46" s="86"/>
      <c r="E46" s="86"/>
      <c r="F46" s="86"/>
      <c r="G46" s="86"/>
      <c r="H46" s="86"/>
      <c r="I46" s="86"/>
      <c r="J46" s="86"/>
      <c r="K46" s="86"/>
      <c r="L46" s="86"/>
      <c r="M46" s="82"/>
      <c r="N46" s="82"/>
      <c r="O46" s="82"/>
      <c r="P46" s="82"/>
      <c r="Q46" s="82"/>
      <c r="R46" s="82"/>
      <c r="S46" s="82"/>
      <c r="T46" s="82"/>
      <c r="U46" s="82"/>
      <c r="V46" s="82"/>
      <c r="W46" s="82"/>
    </row>
    <row r="47" spans="1:23" x14ac:dyDescent="0.2">
      <c r="A47" s="82"/>
      <c r="B47" s="84"/>
      <c r="C47" s="85"/>
      <c r="D47" s="86"/>
      <c r="E47" s="86"/>
      <c r="F47" s="86"/>
      <c r="G47" s="86"/>
      <c r="H47" s="86"/>
      <c r="I47" s="86"/>
      <c r="J47" s="86"/>
      <c r="K47" s="86"/>
      <c r="L47" s="86"/>
      <c r="M47" s="82"/>
      <c r="N47" s="82"/>
      <c r="O47" s="82"/>
      <c r="P47" s="82"/>
      <c r="Q47" s="82"/>
      <c r="R47" s="82"/>
      <c r="S47" s="82"/>
      <c r="T47" s="82"/>
      <c r="U47" s="82"/>
      <c r="V47" s="82"/>
      <c r="W47" s="82"/>
    </row>
    <row r="48" spans="1:23" x14ac:dyDescent="0.2">
      <c r="A48" s="82"/>
      <c r="B48" s="84"/>
      <c r="C48" s="85"/>
      <c r="D48" s="86"/>
      <c r="E48" s="86"/>
      <c r="F48" s="86"/>
      <c r="G48" s="86"/>
      <c r="H48" s="86"/>
      <c r="I48" s="86"/>
      <c r="J48" s="86"/>
      <c r="K48" s="86"/>
      <c r="L48" s="86"/>
      <c r="M48" s="82"/>
      <c r="N48" s="82"/>
      <c r="O48" s="82"/>
      <c r="P48" s="82"/>
      <c r="Q48" s="82"/>
      <c r="R48" s="82"/>
      <c r="S48" s="82"/>
      <c r="T48" s="82"/>
      <c r="U48" s="82"/>
      <c r="V48" s="82"/>
      <c r="W48" s="82"/>
    </row>
    <row r="49" spans="1:23" x14ac:dyDescent="0.2">
      <c r="A49" s="82"/>
      <c r="B49" s="84"/>
      <c r="C49" s="85"/>
      <c r="D49" s="86"/>
      <c r="E49" s="86"/>
      <c r="F49" s="86"/>
      <c r="G49" s="86"/>
      <c r="H49" s="86"/>
      <c r="I49" s="86"/>
      <c r="J49" s="86"/>
      <c r="K49" s="86"/>
      <c r="L49" s="86"/>
      <c r="M49" s="82"/>
      <c r="N49" s="82"/>
      <c r="O49" s="82"/>
      <c r="P49" s="82"/>
      <c r="Q49" s="82"/>
      <c r="R49" s="82"/>
      <c r="S49" s="82"/>
      <c r="T49" s="82"/>
      <c r="U49" s="82"/>
      <c r="V49" s="82"/>
      <c r="W49" s="82"/>
    </row>
    <row r="50" spans="1:23" x14ac:dyDescent="0.2">
      <c r="A50" s="82"/>
      <c r="B50" s="84"/>
      <c r="C50" s="85"/>
      <c r="D50" s="86"/>
      <c r="E50" s="86"/>
      <c r="F50" s="86"/>
      <c r="G50" s="86"/>
      <c r="H50" s="86"/>
      <c r="I50" s="86"/>
      <c r="J50" s="86"/>
      <c r="K50" s="86"/>
      <c r="L50" s="86"/>
      <c r="M50" s="82"/>
      <c r="N50" s="82"/>
      <c r="O50" s="82"/>
      <c r="P50" s="82"/>
      <c r="Q50" s="82"/>
      <c r="R50" s="82"/>
      <c r="S50" s="82"/>
      <c r="T50" s="82"/>
      <c r="U50" s="82"/>
      <c r="V50" s="82"/>
      <c r="W50" s="82"/>
    </row>
    <row r="51" spans="1:23" x14ac:dyDescent="0.2">
      <c r="A51" s="82"/>
      <c r="B51" s="84"/>
      <c r="C51" s="85"/>
      <c r="D51" s="86"/>
      <c r="E51" s="86"/>
      <c r="F51" s="86"/>
      <c r="G51" s="86"/>
      <c r="H51" s="86"/>
      <c r="I51" s="86"/>
      <c r="J51" s="86"/>
      <c r="K51" s="86"/>
      <c r="L51" s="86"/>
      <c r="M51" s="82"/>
      <c r="N51" s="82"/>
      <c r="O51" s="82"/>
      <c r="P51" s="82"/>
      <c r="Q51" s="82"/>
      <c r="R51" s="82"/>
      <c r="S51" s="82"/>
      <c r="T51" s="82"/>
      <c r="U51" s="82"/>
      <c r="V51" s="82"/>
      <c r="W51" s="82"/>
    </row>
    <row r="52" spans="1:23" x14ac:dyDescent="0.2">
      <c r="A52" s="82"/>
      <c r="B52" s="84"/>
      <c r="C52" s="85"/>
      <c r="D52" s="86"/>
      <c r="E52" s="86"/>
      <c r="F52" s="86"/>
      <c r="G52" s="86"/>
      <c r="H52" s="86"/>
      <c r="I52" s="86"/>
      <c r="J52" s="86"/>
      <c r="K52" s="86"/>
      <c r="L52" s="86"/>
      <c r="M52" s="82"/>
      <c r="N52" s="82"/>
      <c r="O52" s="82"/>
      <c r="P52" s="82"/>
      <c r="Q52" s="82"/>
      <c r="R52" s="82"/>
      <c r="S52" s="82"/>
      <c r="T52" s="82"/>
      <c r="U52" s="82"/>
      <c r="V52" s="82"/>
      <c r="W52" s="82"/>
    </row>
    <row r="53" spans="1:23" x14ac:dyDescent="0.2">
      <c r="A53" s="82"/>
      <c r="B53" s="84"/>
      <c r="C53" s="85"/>
      <c r="D53" s="86"/>
      <c r="E53" s="86"/>
      <c r="F53" s="86"/>
      <c r="G53" s="86"/>
      <c r="H53" s="86"/>
      <c r="I53" s="86"/>
      <c r="J53" s="86"/>
      <c r="K53" s="86"/>
      <c r="L53" s="86"/>
      <c r="M53" s="82"/>
      <c r="N53" s="82"/>
      <c r="O53" s="82"/>
      <c r="P53" s="82"/>
      <c r="Q53" s="82"/>
      <c r="R53" s="82"/>
      <c r="S53" s="82"/>
      <c r="T53" s="82"/>
      <c r="U53" s="82"/>
      <c r="V53" s="82"/>
      <c r="W53" s="82"/>
    </row>
    <row r="54" spans="1:23" x14ac:dyDescent="0.2">
      <c r="A54" s="82"/>
      <c r="B54" s="84"/>
      <c r="C54" s="85"/>
      <c r="D54" s="86"/>
      <c r="E54" s="86"/>
      <c r="F54" s="86"/>
      <c r="G54" s="86"/>
      <c r="H54" s="86"/>
      <c r="I54" s="86"/>
      <c r="J54" s="86"/>
      <c r="K54" s="86"/>
      <c r="L54" s="86"/>
      <c r="M54" s="82"/>
      <c r="N54" s="82"/>
      <c r="O54" s="82"/>
      <c r="P54" s="82"/>
      <c r="Q54" s="82"/>
      <c r="R54" s="82"/>
      <c r="S54" s="82"/>
      <c r="T54" s="82"/>
      <c r="U54" s="82"/>
      <c r="V54" s="82"/>
      <c r="W54" s="82"/>
    </row>
    <row r="55" spans="1:23" x14ac:dyDescent="0.2">
      <c r="A55" s="82"/>
      <c r="B55" s="84"/>
      <c r="C55" s="85"/>
      <c r="D55" s="86"/>
      <c r="E55" s="86"/>
      <c r="F55" s="86"/>
      <c r="G55" s="86"/>
      <c r="H55" s="86"/>
      <c r="I55" s="86"/>
      <c r="J55" s="86"/>
      <c r="K55" s="86"/>
      <c r="L55" s="86"/>
      <c r="M55" s="82"/>
      <c r="N55" s="82"/>
      <c r="O55" s="82"/>
      <c r="P55" s="82"/>
      <c r="Q55" s="82"/>
      <c r="R55" s="82"/>
      <c r="S55" s="82"/>
      <c r="T55" s="82"/>
      <c r="U55" s="82"/>
      <c r="V55" s="82"/>
      <c r="W55" s="82"/>
    </row>
    <row r="56" spans="1:23" x14ac:dyDescent="0.2">
      <c r="A56" s="82"/>
      <c r="B56" s="84"/>
      <c r="C56" s="85"/>
      <c r="D56" s="86"/>
      <c r="E56" s="86"/>
      <c r="F56" s="86"/>
      <c r="G56" s="86"/>
      <c r="H56" s="86"/>
      <c r="I56" s="86"/>
      <c r="J56" s="86"/>
      <c r="K56" s="86"/>
      <c r="L56" s="86"/>
      <c r="M56" s="82"/>
      <c r="N56" s="82"/>
      <c r="O56" s="82"/>
      <c r="P56" s="82"/>
      <c r="Q56" s="82"/>
      <c r="R56" s="82"/>
      <c r="S56" s="82"/>
      <c r="T56" s="82"/>
      <c r="U56" s="82"/>
      <c r="V56" s="82"/>
      <c r="W56" s="82"/>
    </row>
    <row r="57" spans="1:23" x14ac:dyDescent="0.2">
      <c r="A57" s="82"/>
      <c r="B57" s="84"/>
      <c r="C57" s="85"/>
      <c r="D57" s="86"/>
      <c r="E57" s="86"/>
      <c r="F57" s="86"/>
      <c r="G57" s="86"/>
      <c r="H57" s="86"/>
      <c r="I57" s="86"/>
      <c r="J57" s="86"/>
      <c r="K57" s="86"/>
      <c r="L57" s="86"/>
      <c r="M57" s="82"/>
      <c r="N57" s="82"/>
      <c r="O57" s="82"/>
      <c r="P57" s="82"/>
      <c r="Q57" s="82"/>
      <c r="R57" s="82"/>
      <c r="S57" s="82"/>
      <c r="T57" s="82"/>
      <c r="U57" s="82"/>
      <c r="V57" s="82"/>
      <c r="W57" s="82"/>
    </row>
    <row r="58" spans="1:23" x14ac:dyDescent="0.2">
      <c r="A58" s="82"/>
      <c r="B58" s="84"/>
      <c r="C58" s="85"/>
      <c r="D58" s="86"/>
      <c r="E58" s="86"/>
      <c r="F58" s="86"/>
      <c r="G58" s="86"/>
      <c r="H58" s="86"/>
      <c r="I58" s="86"/>
      <c r="J58" s="86"/>
      <c r="K58" s="86"/>
      <c r="L58" s="86"/>
      <c r="M58" s="82"/>
      <c r="N58" s="82"/>
      <c r="O58" s="82"/>
      <c r="P58" s="82"/>
      <c r="Q58" s="82"/>
      <c r="R58" s="82"/>
      <c r="S58" s="82"/>
      <c r="T58" s="82"/>
      <c r="U58" s="82"/>
      <c r="V58" s="82"/>
      <c r="W58" s="82"/>
    </row>
    <row r="59" spans="1:23" x14ac:dyDescent="0.2">
      <c r="A59" s="82"/>
      <c r="B59" s="84"/>
      <c r="C59" s="85"/>
      <c r="D59" s="86"/>
      <c r="E59" s="86"/>
      <c r="F59" s="86"/>
      <c r="G59" s="86"/>
      <c r="H59" s="86"/>
      <c r="I59" s="86"/>
      <c r="J59" s="86"/>
      <c r="K59" s="86"/>
      <c r="L59" s="86"/>
      <c r="M59" s="82"/>
      <c r="N59" s="82"/>
      <c r="O59" s="82"/>
      <c r="P59" s="82"/>
      <c r="Q59" s="82"/>
      <c r="R59" s="82"/>
      <c r="S59" s="82"/>
      <c r="T59" s="82"/>
      <c r="U59" s="82"/>
      <c r="V59" s="82"/>
      <c r="W59" s="82"/>
    </row>
    <row r="60" spans="1:23" x14ac:dyDescent="0.2">
      <c r="A60" s="82"/>
      <c r="B60" s="84"/>
      <c r="C60" s="85"/>
      <c r="D60" s="86"/>
      <c r="E60" s="86"/>
      <c r="F60" s="86"/>
      <c r="G60" s="86"/>
      <c r="H60" s="86"/>
      <c r="I60" s="86"/>
      <c r="J60" s="86"/>
      <c r="K60" s="86"/>
      <c r="L60" s="86"/>
      <c r="M60" s="82"/>
      <c r="N60" s="82"/>
      <c r="O60" s="82"/>
      <c r="P60" s="82"/>
      <c r="Q60" s="82"/>
      <c r="R60" s="82"/>
      <c r="S60" s="82"/>
      <c r="T60" s="82"/>
      <c r="U60" s="82"/>
      <c r="V60" s="82"/>
      <c r="W60" s="82"/>
    </row>
    <row r="61" spans="1:23" x14ac:dyDescent="0.2">
      <c r="A61" s="82"/>
      <c r="B61" s="84"/>
      <c r="C61" s="85"/>
      <c r="D61" s="86"/>
      <c r="E61" s="86"/>
      <c r="F61" s="86"/>
      <c r="G61" s="86"/>
      <c r="H61" s="86"/>
      <c r="I61" s="86"/>
      <c r="J61" s="86"/>
      <c r="K61" s="86"/>
      <c r="L61" s="86"/>
      <c r="M61" s="82"/>
      <c r="N61" s="82"/>
      <c r="O61" s="82"/>
      <c r="P61" s="82"/>
      <c r="Q61" s="82"/>
      <c r="R61" s="82"/>
      <c r="S61" s="82"/>
      <c r="T61" s="82"/>
      <c r="U61" s="82"/>
      <c r="V61" s="82"/>
      <c r="W61" s="82"/>
    </row>
    <row r="62" spans="1:23" x14ac:dyDescent="0.2">
      <c r="A62" s="82"/>
      <c r="B62" s="84"/>
      <c r="C62" s="85"/>
      <c r="D62" s="86"/>
      <c r="E62" s="86"/>
      <c r="F62" s="86"/>
      <c r="G62" s="86"/>
      <c r="H62" s="86"/>
      <c r="I62" s="86"/>
      <c r="J62" s="86"/>
      <c r="K62" s="86"/>
      <c r="L62" s="86"/>
      <c r="M62" s="82"/>
      <c r="N62" s="82"/>
      <c r="O62" s="82"/>
      <c r="P62" s="82"/>
      <c r="Q62" s="82"/>
      <c r="R62" s="82"/>
      <c r="S62" s="82"/>
      <c r="T62" s="82"/>
      <c r="U62" s="82"/>
      <c r="V62" s="82"/>
      <c r="W62" s="82"/>
    </row>
    <row r="63" spans="1:23" x14ac:dyDescent="0.2">
      <c r="A63" s="82"/>
      <c r="B63" s="84"/>
      <c r="C63" s="85"/>
      <c r="D63" s="86"/>
      <c r="E63" s="86"/>
      <c r="F63" s="86"/>
      <c r="G63" s="86"/>
      <c r="H63" s="86"/>
      <c r="I63" s="86"/>
      <c r="J63" s="86"/>
      <c r="K63" s="86"/>
      <c r="L63" s="86"/>
      <c r="M63" s="82"/>
      <c r="N63" s="82"/>
      <c r="O63" s="82"/>
      <c r="P63" s="82"/>
      <c r="Q63" s="82"/>
      <c r="R63" s="82"/>
      <c r="S63" s="82"/>
      <c r="T63" s="82"/>
      <c r="U63" s="82"/>
      <c r="V63" s="82"/>
      <c r="W63" s="82"/>
    </row>
    <row r="64" spans="1:23" x14ac:dyDescent="0.2">
      <c r="A64" s="82"/>
      <c r="B64" s="84"/>
      <c r="C64" s="85"/>
      <c r="D64" s="86"/>
      <c r="E64" s="86"/>
      <c r="F64" s="86"/>
      <c r="G64" s="86"/>
      <c r="H64" s="86"/>
      <c r="I64" s="86"/>
      <c r="J64" s="86"/>
      <c r="K64" s="86"/>
      <c r="L64" s="86"/>
      <c r="M64" s="82"/>
      <c r="N64" s="82"/>
      <c r="O64" s="82"/>
      <c r="P64" s="82"/>
      <c r="Q64" s="82"/>
      <c r="R64" s="82"/>
      <c r="S64" s="82"/>
      <c r="T64" s="82"/>
      <c r="U64" s="82"/>
      <c r="V64" s="82"/>
      <c r="W64" s="82"/>
    </row>
    <row r="65" spans="1:23" x14ac:dyDescent="0.2">
      <c r="A65" s="82"/>
      <c r="B65" s="84"/>
      <c r="C65" s="85"/>
      <c r="D65" s="86"/>
      <c r="E65" s="86"/>
      <c r="F65" s="86"/>
      <c r="G65" s="86"/>
      <c r="H65" s="86"/>
      <c r="I65" s="86"/>
      <c r="J65" s="86"/>
      <c r="K65" s="86"/>
      <c r="L65" s="86"/>
      <c r="M65" s="82"/>
      <c r="N65" s="82"/>
      <c r="O65" s="82"/>
      <c r="P65" s="82"/>
      <c r="Q65" s="82"/>
      <c r="R65" s="82"/>
      <c r="S65" s="82"/>
      <c r="T65" s="82"/>
      <c r="U65" s="82"/>
      <c r="V65" s="82"/>
      <c r="W65" s="82"/>
    </row>
    <row r="66" spans="1:23" x14ac:dyDescent="0.2">
      <c r="A66" s="82"/>
      <c r="B66" s="84"/>
      <c r="C66" s="85"/>
      <c r="D66" s="86"/>
      <c r="E66" s="86"/>
      <c r="F66" s="86"/>
      <c r="G66" s="86"/>
      <c r="H66" s="86"/>
      <c r="I66" s="86"/>
      <c r="J66" s="86"/>
      <c r="K66" s="86"/>
      <c r="L66" s="86"/>
      <c r="M66" s="82"/>
      <c r="N66" s="82"/>
      <c r="O66" s="82"/>
      <c r="P66" s="82"/>
      <c r="Q66" s="82"/>
      <c r="R66" s="82"/>
      <c r="S66" s="82"/>
      <c r="T66" s="82"/>
      <c r="U66" s="82"/>
      <c r="V66" s="82"/>
      <c r="W66" s="82"/>
    </row>
    <row r="67" spans="1:23" x14ac:dyDescent="0.2">
      <c r="A67" s="82"/>
      <c r="B67" s="84"/>
      <c r="C67" s="85"/>
      <c r="D67" s="86"/>
      <c r="E67" s="86"/>
      <c r="F67" s="86"/>
      <c r="G67" s="86"/>
      <c r="H67" s="86"/>
      <c r="I67" s="86"/>
      <c r="J67" s="86"/>
      <c r="K67" s="86"/>
      <c r="L67" s="86"/>
      <c r="M67" s="82"/>
      <c r="N67" s="82"/>
      <c r="O67" s="82"/>
      <c r="P67" s="82"/>
      <c r="Q67" s="82"/>
      <c r="R67" s="82"/>
      <c r="S67" s="82"/>
      <c r="T67" s="82"/>
      <c r="U67" s="82"/>
      <c r="V67" s="82"/>
      <c r="W67" s="82"/>
    </row>
    <row r="68" spans="1:23" x14ac:dyDescent="0.2">
      <c r="A68" s="82"/>
      <c r="B68" s="84"/>
      <c r="C68" s="85"/>
      <c r="D68" s="86"/>
      <c r="E68" s="86"/>
      <c r="F68" s="86"/>
      <c r="G68" s="86"/>
      <c r="H68" s="86"/>
      <c r="I68" s="86"/>
      <c r="J68" s="86"/>
      <c r="K68" s="86"/>
      <c r="L68" s="86"/>
      <c r="M68" s="82"/>
      <c r="N68" s="82"/>
      <c r="O68" s="82"/>
      <c r="P68" s="82"/>
      <c r="Q68" s="82"/>
      <c r="R68" s="82"/>
      <c r="S68" s="82"/>
      <c r="T68" s="82"/>
      <c r="U68" s="82"/>
      <c r="V68" s="82"/>
      <c r="W68" s="82"/>
    </row>
    <row r="69" spans="1:23" x14ac:dyDescent="0.2">
      <c r="A69" s="82"/>
      <c r="B69" s="84"/>
      <c r="C69" s="85"/>
      <c r="D69" s="86"/>
      <c r="E69" s="86"/>
      <c r="F69" s="86"/>
      <c r="G69" s="86"/>
      <c r="H69" s="86"/>
      <c r="I69" s="86"/>
      <c r="J69" s="86"/>
      <c r="K69" s="86"/>
      <c r="L69" s="86"/>
      <c r="M69" s="82"/>
      <c r="N69" s="82"/>
      <c r="O69" s="82"/>
      <c r="P69" s="82"/>
      <c r="Q69" s="82"/>
      <c r="R69" s="82"/>
      <c r="S69" s="82"/>
      <c r="T69" s="82"/>
      <c r="U69" s="82"/>
      <c r="V69" s="82"/>
      <c r="W69" s="82"/>
    </row>
    <row r="70" spans="1:23" x14ac:dyDescent="0.2">
      <c r="A70" s="82"/>
      <c r="B70" s="84"/>
      <c r="C70" s="85"/>
      <c r="D70" s="86"/>
      <c r="E70" s="86"/>
      <c r="F70" s="86"/>
      <c r="G70" s="86"/>
      <c r="H70" s="86"/>
      <c r="I70" s="86"/>
      <c r="J70" s="86"/>
      <c r="K70" s="86"/>
      <c r="L70" s="86"/>
      <c r="M70" s="82"/>
      <c r="N70" s="82"/>
      <c r="O70" s="82"/>
      <c r="P70" s="82"/>
      <c r="Q70" s="82"/>
      <c r="R70" s="82"/>
      <c r="S70" s="82"/>
      <c r="T70" s="82"/>
      <c r="U70" s="82"/>
      <c r="V70" s="82"/>
      <c r="W70" s="82"/>
    </row>
    <row r="71" spans="1:23" x14ac:dyDescent="0.2">
      <c r="A71" s="82"/>
      <c r="B71" s="84"/>
      <c r="C71" s="85"/>
      <c r="D71" s="86"/>
      <c r="E71" s="86"/>
      <c r="F71" s="86"/>
      <c r="G71" s="86"/>
      <c r="H71" s="86"/>
      <c r="I71" s="86"/>
      <c r="J71" s="86"/>
      <c r="K71" s="86"/>
      <c r="L71" s="86"/>
      <c r="M71" s="82"/>
      <c r="N71" s="82"/>
      <c r="O71" s="82"/>
      <c r="P71" s="82"/>
      <c r="Q71" s="82"/>
      <c r="R71" s="82"/>
      <c r="S71" s="82"/>
      <c r="T71" s="82"/>
      <c r="U71" s="82"/>
      <c r="V71" s="82"/>
      <c r="W71" s="82"/>
    </row>
    <row r="72" spans="1:23" x14ac:dyDescent="0.2">
      <c r="A72" s="82"/>
      <c r="B72" s="84"/>
      <c r="C72" s="85"/>
      <c r="D72" s="86"/>
      <c r="E72" s="86"/>
      <c r="F72" s="86"/>
      <c r="G72" s="86"/>
      <c r="H72" s="86"/>
      <c r="I72" s="86"/>
      <c r="J72" s="86"/>
      <c r="K72" s="86"/>
      <c r="L72" s="86"/>
      <c r="M72" s="82"/>
      <c r="N72" s="82"/>
      <c r="O72" s="82"/>
      <c r="P72" s="82"/>
      <c r="Q72" s="82"/>
      <c r="R72" s="82"/>
      <c r="S72" s="82"/>
      <c r="T72" s="82"/>
      <c r="U72" s="82"/>
      <c r="V72" s="82"/>
      <c r="W72" s="82"/>
    </row>
    <row r="73" spans="1:23" x14ac:dyDescent="0.2">
      <c r="A73" s="82"/>
      <c r="B73" s="84"/>
      <c r="C73" s="85"/>
      <c r="D73" s="86"/>
      <c r="E73" s="86"/>
      <c r="F73" s="86"/>
      <c r="G73" s="86"/>
      <c r="H73" s="86"/>
      <c r="I73" s="86"/>
      <c r="J73" s="86"/>
      <c r="K73" s="86"/>
      <c r="L73" s="86"/>
      <c r="M73" s="82"/>
      <c r="N73" s="82"/>
      <c r="O73" s="82"/>
      <c r="P73" s="82"/>
      <c r="Q73" s="82"/>
      <c r="R73" s="82"/>
      <c r="S73" s="82"/>
      <c r="T73" s="82"/>
      <c r="U73" s="82"/>
      <c r="V73" s="82"/>
      <c r="W73" s="82"/>
    </row>
    <row r="74" spans="1:23" x14ac:dyDescent="0.2">
      <c r="A74" s="82"/>
      <c r="B74" s="84"/>
      <c r="C74" s="85"/>
      <c r="D74" s="86"/>
      <c r="E74" s="86"/>
      <c r="F74" s="86"/>
      <c r="G74" s="86"/>
      <c r="H74" s="86"/>
      <c r="I74" s="86"/>
      <c r="J74" s="86"/>
      <c r="K74" s="86"/>
      <c r="L74" s="86"/>
      <c r="M74" s="82"/>
      <c r="N74" s="82"/>
      <c r="O74" s="82"/>
      <c r="P74" s="82"/>
      <c r="Q74" s="82"/>
      <c r="R74" s="82"/>
      <c r="S74" s="82"/>
      <c r="T74" s="82"/>
      <c r="U74" s="82"/>
      <c r="V74" s="82"/>
      <c r="W74" s="82"/>
    </row>
    <row r="75" spans="1:23" x14ac:dyDescent="0.2">
      <c r="A75" s="82"/>
      <c r="B75" s="84"/>
      <c r="C75" s="85"/>
      <c r="D75" s="86"/>
      <c r="E75" s="86"/>
      <c r="F75" s="86"/>
      <c r="G75" s="86"/>
      <c r="H75" s="86"/>
      <c r="I75" s="86"/>
      <c r="J75" s="86"/>
      <c r="K75" s="86"/>
      <c r="L75" s="86"/>
      <c r="M75" s="82"/>
      <c r="N75" s="82"/>
      <c r="O75" s="82"/>
      <c r="P75" s="82"/>
      <c r="Q75" s="82"/>
      <c r="R75" s="82"/>
      <c r="S75" s="82"/>
      <c r="T75" s="82"/>
      <c r="U75" s="82"/>
      <c r="V75" s="82"/>
      <c r="W75" s="82"/>
    </row>
    <row r="76" spans="1:23" x14ac:dyDescent="0.2">
      <c r="A76" s="82"/>
      <c r="B76" s="84"/>
      <c r="C76" s="85"/>
      <c r="D76" s="86"/>
      <c r="E76" s="86"/>
      <c r="F76" s="86"/>
      <c r="G76" s="86"/>
      <c r="H76" s="86"/>
      <c r="I76" s="86"/>
      <c r="J76" s="86"/>
      <c r="K76" s="86"/>
      <c r="L76" s="86"/>
      <c r="M76" s="82"/>
      <c r="N76" s="82"/>
      <c r="O76" s="82"/>
      <c r="P76" s="82"/>
      <c r="Q76" s="82"/>
      <c r="R76" s="82"/>
      <c r="S76" s="82"/>
      <c r="T76" s="82"/>
      <c r="U76" s="82"/>
      <c r="V76" s="82"/>
      <c r="W76" s="82"/>
    </row>
    <row r="77" spans="1:23" x14ac:dyDescent="0.2">
      <c r="A77" s="82"/>
      <c r="B77" s="84"/>
      <c r="C77" s="85"/>
      <c r="D77" s="86"/>
      <c r="E77" s="86"/>
      <c r="F77" s="86"/>
      <c r="G77" s="86"/>
      <c r="H77" s="86"/>
      <c r="I77" s="86"/>
      <c r="J77" s="86"/>
      <c r="K77" s="86"/>
      <c r="L77" s="86"/>
      <c r="M77" s="82"/>
      <c r="N77" s="82"/>
      <c r="O77" s="82"/>
      <c r="P77" s="82"/>
      <c r="Q77" s="82"/>
      <c r="R77" s="82"/>
      <c r="S77" s="82"/>
      <c r="T77" s="82"/>
      <c r="U77" s="82"/>
      <c r="V77" s="82"/>
      <c r="W77" s="82"/>
    </row>
    <row r="78" spans="1:23" x14ac:dyDescent="0.2">
      <c r="A78" s="82"/>
      <c r="B78" s="84"/>
      <c r="C78" s="85"/>
      <c r="D78" s="86"/>
      <c r="E78" s="86"/>
      <c r="F78" s="86"/>
      <c r="G78" s="86"/>
      <c r="H78" s="86"/>
      <c r="I78" s="86"/>
      <c r="J78" s="86"/>
      <c r="K78" s="86"/>
      <c r="L78" s="86"/>
      <c r="M78" s="82"/>
      <c r="N78" s="82"/>
      <c r="O78" s="82"/>
      <c r="P78" s="82"/>
      <c r="Q78" s="82"/>
      <c r="R78" s="82"/>
      <c r="S78" s="82"/>
      <c r="T78" s="82"/>
      <c r="U78" s="82"/>
      <c r="V78" s="82"/>
      <c r="W78" s="82"/>
    </row>
    <row r="79" spans="1:23" x14ac:dyDescent="0.2">
      <c r="A79" s="82"/>
      <c r="B79" s="84"/>
      <c r="C79" s="85"/>
      <c r="D79" s="86"/>
      <c r="E79" s="86"/>
      <c r="F79" s="86"/>
      <c r="G79" s="86"/>
      <c r="H79" s="86"/>
      <c r="I79" s="86"/>
      <c r="J79" s="86"/>
      <c r="K79" s="86"/>
      <c r="L79" s="86"/>
      <c r="M79" s="82"/>
      <c r="N79" s="82"/>
      <c r="O79" s="82"/>
      <c r="P79" s="82"/>
      <c r="Q79" s="82"/>
      <c r="R79" s="82"/>
      <c r="S79" s="82"/>
      <c r="T79" s="82"/>
      <c r="U79" s="82"/>
      <c r="V79" s="82"/>
      <c r="W79" s="82"/>
    </row>
    <row r="80" spans="1:23" x14ac:dyDescent="0.2">
      <c r="A80" s="82"/>
      <c r="B80" s="84"/>
      <c r="C80" s="85"/>
      <c r="D80" s="86"/>
      <c r="E80" s="86"/>
      <c r="F80" s="86"/>
      <c r="G80" s="86"/>
      <c r="H80" s="86"/>
      <c r="I80" s="86"/>
      <c r="J80" s="86"/>
      <c r="K80" s="86"/>
      <c r="L80" s="86"/>
      <c r="M80" s="82"/>
      <c r="N80" s="82"/>
      <c r="O80" s="82"/>
      <c r="P80" s="82"/>
      <c r="Q80" s="82"/>
      <c r="R80" s="82"/>
      <c r="S80" s="82"/>
      <c r="T80" s="82"/>
      <c r="U80" s="82"/>
      <c r="V80" s="82"/>
      <c r="W80" s="82"/>
    </row>
    <row r="81" spans="1:23" x14ac:dyDescent="0.2">
      <c r="A81" s="82"/>
      <c r="B81" s="84"/>
      <c r="C81" s="85"/>
      <c r="D81" s="86"/>
      <c r="E81" s="86"/>
      <c r="F81" s="86"/>
      <c r="G81" s="86"/>
      <c r="H81" s="86"/>
      <c r="I81" s="86"/>
      <c r="J81" s="86"/>
      <c r="K81" s="86"/>
      <c r="L81" s="86"/>
      <c r="M81" s="82"/>
      <c r="N81" s="82"/>
      <c r="O81" s="82"/>
      <c r="P81" s="82"/>
      <c r="Q81" s="82"/>
      <c r="R81" s="82"/>
      <c r="S81" s="82"/>
      <c r="T81" s="82"/>
      <c r="U81" s="82"/>
      <c r="V81" s="82"/>
      <c r="W81" s="82"/>
    </row>
    <row r="82" spans="1:23" x14ac:dyDescent="0.2">
      <c r="A82" s="82"/>
      <c r="B82" s="84"/>
      <c r="C82" s="85"/>
      <c r="D82" s="86"/>
      <c r="E82" s="86"/>
      <c r="F82" s="86"/>
      <c r="G82" s="86"/>
      <c r="H82" s="86"/>
      <c r="I82" s="86"/>
      <c r="J82" s="86"/>
      <c r="K82" s="86"/>
      <c r="L82" s="86"/>
      <c r="M82" s="82"/>
      <c r="N82" s="82"/>
      <c r="O82" s="82"/>
      <c r="P82" s="82"/>
      <c r="Q82" s="82"/>
      <c r="R82" s="82"/>
      <c r="S82" s="82"/>
      <c r="T82" s="82"/>
      <c r="U82" s="82"/>
      <c r="V82" s="82"/>
      <c r="W82" s="82"/>
    </row>
    <row r="83" spans="1:23" x14ac:dyDescent="0.2">
      <c r="A83" s="82"/>
      <c r="B83" s="84"/>
      <c r="C83" s="85"/>
      <c r="D83" s="86"/>
      <c r="E83" s="86"/>
      <c r="F83" s="86"/>
      <c r="G83" s="86"/>
      <c r="H83" s="86"/>
      <c r="I83" s="86"/>
      <c r="J83" s="86"/>
      <c r="K83" s="86"/>
      <c r="L83" s="86"/>
      <c r="M83" s="82"/>
      <c r="N83" s="82"/>
      <c r="O83" s="82"/>
      <c r="P83" s="82"/>
      <c r="Q83" s="82"/>
      <c r="R83" s="82"/>
      <c r="S83" s="82"/>
      <c r="T83" s="82"/>
      <c r="U83" s="82"/>
      <c r="V83" s="82"/>
      <c r="W83" s="82"/>
    </row>
    <row r="84" spans="1:23" x14ac:dyDescent="0.2">
      <c r="A84" s="82"/>
      <c r="B84" s="84"/>
      <c r="C84" s="85"/>
      <c r="D84" s="86"/>
      <c r="E84" s="86"/>
      <c r="F84" s="86"/>
      <c r="G84" s="86"/>
      <c r="H84" s="86"/>
      <c r="I84" s="86"/>
      <c r="J84" s="86"/>
      <c r="K84" s="86"/>
      <c r="L84" s="86"/>
      <c r="M84" s="82"/>
      <c r="N84" s="82"/>
      <c r="O84" s="82"/>
      <c r="P84" s="82"/>
      <c r="Q84" s="82"/>
      <c r="R84" s="82"/>
      <c r="S84" s="82"/>
      <c r="T84" s="82"/>
      <c r="U84" s="82"/>
      <c r="V84" s="82"/>
      <c r="W84" s="82"/>
    </row>
    <row r="85" spans="1:23" x14ac:dyDescent="0.2">
      <c r="A85" s="82"/>
      <c r="B85" s="84"/>
      <c r="C85" s="85"/>
      <c r="D85" s="86"/>
      <c r="E85" s="86"/>
      <c r="F85" s="86"/>
      <c r="G85" s="86"/>
      <c r="H85" s="86"/>
      <c r="I85" s="86"/>
      <c r="J85" s="86"/>
      <c r="K85" s="86"/>
      <c r="L85" s="86"/>
      <c r="M85" s="82"/>
      <c r="N85" s="82"/>
      <c r="O85" s="82"/>
      <c r="P85" s="82"/>
      <c r="Q85" s="82"/>
      <c r="R85" s="82"/>
      <c r="S85" s="82"/>
      <c r="T85" s="82"/>
      <c r="U85" s="82"/>
      <c r="V85" s="82"/>
      <c r="W85" s="82"/>
    </row>
    <row r="86" spans="1:23" x14ac:dyDescent="0.2">
      <c r="A86" s="82"/>
      <c r="B86" s="84"/>
      <c r="C86" s="85"/>
      <c r="D86" s="86"/>
      <c r="E86" s="86"/>
      <c r="F86" s="86"/>
      <c r="G86" s="86"/>
      <c r="H86" s="86"/>
      <c r="I86" s="86"/>
      <c r="J86" s="86"/>
      <c r="K86" s="86"/>
      <c r="L86" s="86"/>
      <c r="M86" s="82"/>
      <c r="N86" s="82"/>
      <c r="O86" s="82"/>
      <c r="P86" s="82"/>
      <c r="Q86" s="82"/>
      <c r="R86" s="82"/>
      <c r="S86" s="82"/>
      <c r="T86" s="82"/>
      <c r="U86" s="82"/>
      <c r="V86" s="82"/>
      <c r="W86" s="82"/>
    </row>
    <row r="87" spans="1:23" x14ac:dyDescent="0.2">
      <c r="A87" s="82"/>
      <c r="B87" s="84"/>
      <c r="C87" s="85"/>
      <c r="D87" s="86"/>
      <c r="E87" s="86"/>
      <c r="F87" s="86"/>
      <c r="G87" s="86"/>
      <c r="H87" s="86"/>
      <c r="I87" s="86"/>
      <c r="J87" s="86"/>
      <c r="K87" s="86"/>
      <c r="L87" s="86"/>
      <c r="M87" s="82"/>
      <c r="N87" s="82"/>
      <c r="O87" s="82"/>
      <c r="P87" s="82"/>
      <c r="Q87" s="82"/>
      <c r="R87" s="82"/>
      <c r="S87" s="82"/>
      <c r="T87" s="82"/>
      <c r="U87" s="82"/>
      <c r="V87" s="82"/>
      <c r="W87" s="82"/>
    </row>
    <row r="88" spans="1:23" x14ac:dyDescent="0.2">
      <c r="A88" s="82"/>
      <c r="B88" s="84"/>
      <c r="C88" s="85"/>
      <c r="D88" s="86"/>
      <c r="E88" s="86"/>
      <c r="F88" s="86"/>
      <c r="G88" s="86"/>
      <c r="H88" s="86"/>
      <c r="I88" s="86"/>
      <c r="J88" s="86"/>
      <c r="K88" s="86"/>
      <c r="L88" s="86"/>
      <c r="M88" s="82"/>
      <c r="N88" s="82"/>
      <c r="O88" s="82"/>
      <c r="P88" s="82"/>
      <c r="Q88" s="82"/>
      <c r="R88" s="82"/>
      <c r="S88" s="82"/>
      <c r="T88" s="82"/>
      <c r="U88" s="82"/>
      <c r="V88" s="82"/>
      <c r="W88" s="82"/>
    </row>
    <row r="89" spans="1:23" x14ac:dyDescent="0.2">
      <c r="A89" s="82"/>
      <c r="B89" s="84"/>
      <c r="C89" s="85"/>
      <c r="D89" s="86"/>
      <c r="E89" s="86"/>
      <c r="F89" s="86"/>
      <c r="G89" s="86"/>
      <c r="H89" s="86"/>
      <c r="I89" s="86"/>
      <c r="J89" s="86"/>
      <c r="K89" s="86"/>
      <c r="L89" s="86"/>
      <c r="M89" s="82"/>
      <c r="N89" s="82"/>
      <c r="O89" s="82"/>
      <c r="P89" s="82"/>
      <c r="Q89" s="82"/>
      <c r="R89" s="82"/>
      <c r="S89" s="82"/>
      <c r="T89" s="82"/>
      <c r="U89" s="82"/>
      <c r="V89" s="82"/>
      <c r="W89" s="82"/>
    </row>
    <row r="90" spans="1:23" x14ac:dyDescent="0.2">
      <c r="A90" s="82"/>
      <c r="B90" s="84"/>
      <c r="C90" s="85"/>
      <c r="D90" s="86"/>
      <c r="E90" s="86"/>
      <c r="F90" s="86"/>
      <c r="G90" s="86"/>
      <c r="H90" s="86"/>
      <c r="I90" s="86"/>
      <c r="J90" s="86"/>
      <c r="K90" s="86"/>
      <c r="L90" s="86"/>
      <c r="M90" s="82"/>
      <c r="N90" s="82"/>
      <c r="O90" s="82"/>
      <c r="P90" s="82"/>
      <c r="Q90" s="82"/>
      <c r="R90" s="82"/>
      <c r="S90" s="82"/>
      <c r="T90" s="82"/>
      <c r="U90" s="82"/>
      <c r="V90" s="82"/>
      <c r="W90" s="82"/>
    </row>
    <row r="91" spans="1:23" x14ac:dyDescent="0.2">
      <c r="A91" s="82"/>
      <c r="B91" s="84"/>
      <c r="C91" s="85"/>
      <c r="D91" s="86"/>
      <c r="E91" s="86"/>
      <c r="F91" s="86"/>
      <c r="G91" s="86"/>
      <c r="H91" s="86"/>
      <c r="I91" s="86"/>
      <c r="J91" s="86"/>
      <c r="K91" s="86"/>
      <c r="L91" s="86"/>
      <c r="M91" s="82"/>
      <c r="N91" s="82"/>
      <c r="O91" s="82"/>
      <c r="P91" s="82"/>
      <c r="Q91" s="82"/>
      <c r="R91" s="82"/>
      <c r="S91" s="82"/>
      <c r="T91" s="82"/>
      <c r="U91" s="82"/>
      <c r="V91" s="82"/>
      <c r="W91" s="82"/>
    </row>
    <row r="92" spans="1:23" x14ac:dyDescent="0.2">
      <c r="A92" s="82"/>
      <c r="B92" s="84"/>
      <c r="C92" s="85"/>
      <c r="D92" s="86"/>
      <c r="E92" s="86"/>
      <c r="F92" s="86"/>
      <c r="G92" s="86"/>
      <c r="H92" s="86"/>
      <c r="I92" s="86"/>
      <c r="J92" s="86"/>
      <c r="K92" s="86"/>
      <c r="L92" s="86"/>
      <c r="M92" s="82"/>
      <c r="N92" s="82"/>
      <c r="O92" s="82"/>
      <c r="P92" s="82"/>
      <c r="Q92" s="82"/>
      <c r="R92" s="82"/>
      <c r="S92" s="82"/>
      <c r="T92" s="82"/>
      <c r="U92" s="82"/>
      <c r="V92" s="82"/>
      <c r="W92" s="82"/>
    </row>
    <row r="93" spans="1:23" x14ac:dyDescent="0.2">
      <c r="A93" s="82"/>
      <c r="B93" s="84"/>
      <c r="C93" s="85"/>
      <c r="D93" s="86"/>
      <c r="E93" s="86"/>
      <c r="F93" s="86"/>
      <c r="G93" s="86"/>
      <c r="H93" s="86"/>
      <c r="I93" s="86"/>
      <c r="J93" s="86"/>
      <c r="K93" s="86"/>
      <c r="L93" s="86"/>
      <c r="M93" s="82"/>
      <c r="N93" s="82"/>
      <c r="O93" s="82"/>
      <c r="P93" s="82"/>
      <c r="Q93" s="82"/>
      <c r="R93" s="82"/>
      <c r="S93" s="82"/>
      <c r="T93" s="82"/>
      <c r="U93" s="82"/>
      <c r="V93" s="82"/>
      <c r="W93" s="82"/>
    </row>
    <row r="94" spans="1:23" x14ac:dyDescent="0.2">
      <c r="A94" s="82"/>
      <c r="B94" s="84"/>
      <c r="C94" s="85"/>
      <c r="D94" s="86"/>
      <c r="E94" s="86"/>
      <c r="F94" s="86"/>
      <c r="G94" s="86"/>
      <c r="H94" s="86"/>
      <c r="I94" s="86"/>
      <c r="J94" s="86"/>
      <c r="K94" s="86"/>
      <c r="L94" s="86"/>
      <c r="M94" s="82"/>
      <c r="N94" s="82"/>
      <c r="O94" s="82"/>
      <c r="P94" s="82"/>
      <c r="Q94" s="82"/>
      <c r="R94" s="82"/>
      <c r="S94" s="82"/>
      <c r="T94" s="82"/>
      <c r="U94" s="82"/>
      <c r="V94" s="82"/>
      <c r="W94" s="82"/>
    </row>
    <row r="95" spans="1:23" x14ac:dyDescent="0.2">
      <c r="A95" s="82"/>
      <c r="B95" s="84"/>
      <c r="C95" s="85"/>
      <c r="D95" s="86"/>
      <c r="E95" s="86"/>
      <c r="F95" s="86"/>
      <c r="G95" s="86"/>
      <c r="H95" s="86"/>
      <c r="I95" s="86"/>
      <c r="J95" s="86"/>
      <c r="K95" s="86"/>
      <c r="L95" s="86"/>
      <c r="M95" s="82"/>
      <c r="N95" s="82"/>
      <c r="O95" s="82"/>
      <c r="P95" s="82"/>
      <c r="Q95" s="82"/>
      <c r="R95" s="82"/>
      <c r="S95" s="82"/>
      <c r="T95" s="82"/>
      <c r="U95" s="82"/>
      <c r="V95" s="82"/>
      <c r="W95" s="82"/>
    </row>
    <row r="96" spans="1:23" x14ac:dyDescent="0.2">
      <c r="A96" s="82"/>
      <c r="B96" s="84"/>
      <c r="C96" s="85"/>
      <c r="D96" s="86"/>
      <c r="E96" s="86"/>
      <c r="F96" s="86"/>
      <c r="G96" s="86"/>
      <c r="H96" s="86"/>
      <c r="I96" s="86"/>
      <c r="J96" s="86"/>
      <c r="K96" s="86"/>
      <c r="L96" s="86"/>
      <c r="M96" s="82"/>
      <c r="N96" s="82"/>
      <c r="O96" s="82"/>
      <c r="P96" s="82"/>
      <c r="Q96" s="82"/>
      <c r="R96" s="82"/>
      <c r="S96" s="82"/>
      <c r="T96" s="82"/>
      <c r="U96" s="82"/>
      <c r="V96" s="82"/>
      <c r="W96" s="82"/>
    </row>
    <row r="97" spans="1:3" x14ac:dyDescent="0.2">
      <c r="A97" s="82"/>
      <c r="B97" s="84"/>
      <c r="C97" s="85"/>
    </row>
    <row r="98" spans="1:3" x14ac:dyDescent="0.2">
      <c r="A98" s="82"/>
      <c r="B98" s="84"/>
      <c r="C98" s="85"/>
    </row>
    <row r="99" spans="1:3" x14ac:dyDescent="0.2">
      <c r="A99" s="82"/>
      <c r="B99" s="84"/>
      <c r="C99" s="85"/>
    </row>
    <row r="100" spans="1:3" x14ac:dyDescent="0.2">
      <c r="A100" s="82"/>
      <c r="B100" s="84"/>
      <c r="C100" s="85"/>
    </row>
    <row r="101" spans="1:3" x14ac:dyDescent="0.2">
      <c r="A101" s="82"/>
      <c r="B101" s="84"/>
      <c r="C101" s="85"/>
    </row>
    <row r="102" spans="1:3" x14ac:dyDescent="0.2">
      <c r="A102" s="82"/>
      <c r="B102" s="84"/>
      <c r="C102" s="85"/>
    </row>
  </sheetData>
  <mergeCells count="2">
    <mergeCell ref="B2:C2"/>
    <mergeCell ref="B3:C3"/>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2"/>
  <sheetViews>
    <sheetView topLeftCell="A24" zoomScaleNormal="100" workbookViewId="0">
      <selection activeCell="A48" sqref="A48"/>
    </sheetView>
  </sheetViews>
  <sheetFormatPr defaultColWidth="21.33203125" defaultRowHeight="14.25" x14ac:dyDescent="0.2"/>
  <cols>
    <col min="1" max="1" width="66.1640625" style="14" customWidth="1"/>
    <col min="2" max="2" width="19.5" style="14" customWidth="1"/>
    <col min="3" max="3" width="17.5" style="14" customWidth="1"/>
    <col min="4" max="4" width="18.5" style="14" customWidth="1"/>
    <col min="5" max="5" width="16.6640625" style="14" customWidth="1"/>
    <col min="6" max="6" width="19.1640625" style="14" customWidth="1"/>
    <col min="7" max="7" width="17.1640625" style="14" customWidth="1"/>
    <col min="8" max="8" width="16.6640625" style="14" customWidth="1"/>
    <col min="9" max="9" width="7.5" style="14" bestFit="1" customWidth="1"/>
    <col min="10" max="10" width="9.83203125" style="14" customWidth="1"/>
    <col min="11" max="11" width="16.33203125" style="14" bestFit="1" customWidth="1"/>
    <col min="12" max="12" width="9.33203125" style="14" customWidth="1"/>
    <col min="13" max="13" width="7.5" style="14" bestFit="1" customWidth="1"/>
    <col min="14" max="14" width="10.33203125" style="14" customWidth="1"/>
    <col min="15" max="16384" width="21.33203125" style="14"/>
  </cols>
  <sheetData>
    <row r="1" spans="1:12" ht="15.75" thickBot="1" x14ac:dyDescent="0.25">
      <c r="A1" s="12" t="s">
        <v>15</v>
      </c>
      <c r="B1" s="13"/>
      <c r="C1" s="13"/>
      <c r="D1" s="13"/>
      <c r="E1" s="13"/>
      <c r="F1" s="13"/>
      <c r="G1" s="13"/>
      <c r="H1" s="13"/>
      <c r="I1" s="13"/>
      <c r="J1" s="256"/>
      <c r="K1" s="256"/>
      <c r="L1" s="256"/>
    </row>
    <row r="2" spans="1:12" ht="15" thickBot="1" x14ac:dyDescent="0.25">
      <c r="A2" s="31" t="s">
        <v>16</v>
      </c>
    </row>
    <row r="3" spans="1:12" ht="15" thickBot="1" x14ac:dyDescent="0.25">
      <c r="A3" s="19" t="s">
        <v>17</v>
      </c>
    </row>
    <row r="4" spans="1:12" ht="15" thickBot="1" x14ac:dyDescent="0.25">
      <c r="A4" s="32"/>
    </row>
    <row r="5" spans="1:12" ht="15.75" thickBot="1" x14ac:dyDescent="0.25">
      <c r="A5" s="34" t="s">
        <v>18</v>
      </c>
    </row>
    <row r="6" spans="1:12" ht="30.75" thickBot="1" x14ac:dyDescent="0.25">
      <c r="A6" s="33" t="s">
        <v>19</v>
      </c>
      <c r="B6" s="34" t="s">
        <v>20</v>
      </c>
      <c r="C6" s="34" t="s">
        <v>21</v>
      </c>
    </row>
    <row r="7" spans="1:12" x14ac:dyDescent="0.2">
      <c r="A7" s="45" t="s">
        <v>22</v>
      </c>
      <c r="B7" s="46">
        <v>0</v>
      </c>
      <c r="C7" s="47">
        <v>0</v>
      </c>
      <c r="D7" s="18"/>
    </row>
    <row r="8" spans="1:12" ht="29.25" thickBot="1" x14ac:dyDescent="0.25">
      <c r="A8" s="48" t="s">
        <v>23</v>
      </c>
      <c r="B8" s="49">
        <v>0</v>
      </c>
      <c r="C8" s="50">
        <v>0</v>
      </c>
      <c r="D8" s="18"/>
      <c r="K8" s="122"/>
    </row>
    <row r="9" spans="1:12" ht="28.5" x14ac:dyDescent="0.25">
      <c r="A9" s="48" t="s">
        <v>24</v>
      </c>
      <c r="B9" s="104">
        <v>20000</v>
      </c>
      <c r="C9" s="50">
        <v>0</v>
      </c>
      <c r="D9" s="268" t="s">
        <v>25</v>
      </c>
      <c r="E9" s="269"/>
      <c r="F9" s="269"/>
      <c r="G9" s="269"/>
    </row>
    <row r="10" spans="1:12" ht="15" thickBot="1" x14ac:dyDescent="0.25">
      <c r="A10" s="51" t="s">
        <v>26</v>
      </c>
      <c r="B10" s="52">
        <v>0</v>
      </c>
      <c r="C10" s="53">
        <v>0</v>
      </c>
      <c r="D10" s="18"/>
    </row>
    <row r="11" spans="1:12" ht="15.75" thickBot="1" x14ac:dyDescent="0.25">
      <c r="A11" s="263" t="s">
        <v>27</v>
      </c>
      <c r="B11" s="264"/>
      <c r="C11" s="265"/>
      <c r="D11" s="18"/>
    </row>
    <row r="12" spans="1:12" ht="15" x14ac:dyDescent="0.25">
      <c r="A12" s="45" t="s">
        <v>28</v>
      </c>
      <c r="B12" s="104">
        <v>4105000</v>
      </c>
      <c r="C12" s="47">
        <v>375000</v>
      </c>
      <c r="D12" s="268" t="s">
        <v>29</v>
      </c>
      <c r="E12" s="269"/>
      <c r="F12" s="269"/>
      <c r="G12" s="269"/>
    </row>
    <row r="13" spans="1:12" x14ac:dyDescent="0.2">
      <c r="A13" s="54" t="s">
        <v>30</v>
      </c>
      <c r="B13" s="49">
        <v>0</v>
      </c>
      <c r="C13" s="50">
        <v>0</v>
      </c>
      <c r="D13" s="18"/>
    </row>
    <row r="14" spans="1:12" x14ac:dyDescent="0.2">
      <c r="A14" s="48" t="s">
        <v>31</v>
      </c>
      <c r="B14" s="49">
        <v>0</v>
      </c>
      <c r="C14" s="50">
        <v>0</v>
      </c>
      <c r="D14" s="18"/>
    </row>
    <row r="15" spans="1:12" x14ac:dyDescent="0.2">
      <c r="A15" s="48" t="s">
        <v>32</v>
      </c>
      <c r="B15" s="49">
        <v>0</v>
      </c>
      <c r="C15" s="50">
        <v>0</v>
      </c>
      <c r="D15" s="18"/>
    </row>
    <row r="16" spans="1:12" ht="13.9" customHeight="1" x14ac:dyDescent="0.2">
      <c r="A16" s="48" t="s">
        <v>33</v>
      </c>
      <c r="B16" s="49">
        <v>0</v>
      </c>
      <c r="C16" s="50">
        <v>0</v>
      </c>
    </row>
    <row r="17" spans="1:14" ht="15" thickBot="1" x14ac:dyDescent="0.25">
      <c r="A17" s="51" t="s">
        <v>34</v>
      </c>
      <c r="B17" s="52">
        <v>0</v>
      </c>
      <c r="C17" s="53">
        <v>0</v>
      </c>
      <c r="D17" s="18"/>
    </row>
    <row r="18" spans="1:14" ht="15.75" thickBot="1" x14ac:dyDescent="0.25">
      <c r="A18" s="263" t="s">
        <v>35</v>
      </c>
      <c r="B18" s="264"/>
      <c r="C18" s="265"/>
      <c r="D18" s="18"/>
    </row>
    <row r="19" spans="1:14" x14ac:dyDescent="0.2">
      <c r="A19" s="45" t="s">
        <v>36</v>
      </c>
      <c r="B19" s="46">
        <v>0</v>
      </c>
      <c r="C19" s="47">
        <v>0</v>
      </c>
      <c r="D19" s="18"/>
    </row>
    <row r="20" spans="1:14" ht="28.5" x14ac:dyDescent="0.2">
      <c r="A20" s="48" t="s">
        <v>37</v>
      </c>
      <c r="B20" s="49">
        <v>0</v>
      </c>
      <c r="C20" s="50">
        <v>0</v>
      </c>
      <c r="D20" s="18"/>
    </row>
    <row r="21" spans="1:14" ht="28.5" x14ac:dyDescent="0.25">
      <c r="A21" s="48" t="s">
        <v>38</v>
      </c>
      <c r="B21" s="105">
        <v>5775000</v>
      </c>
      <c r="C21" s="50">
        <v>525000</v>
      </c>
      <c r="D21" s="268" t="s">
        <v>39</v>
      </c>
      <c r="E21" s="269"/>
      <c r="F21" s="269"/>
      <c r="G21" s="269"/>
    </row>
    <row r="22" spans="1:14" ht="15.75" thickBot="1" x14ac:dyDescent="0.3">
      <c r="A22" s="48" t="s">
        <v>40</v>
      </c>
      <c r="B22" s="105">
        <v>6600000</v>
      </c>
      <c r="C22" s="50">
        <v>600000</v>
      </c>
      <c r="D22" s="270" t="s">
        <v>41</v>
      </c>
      <c r="E22" s="271"/>
      <c r="F22" s="271"/>
      <c r="G22" s="271"/>
    </row>
    <row r="23" spans="1:14" ht="15.75" thickBot="1" x14ac:dyDescent="0.25">
      <c r="A23" s="51" t="s">
        <v>42</v>
      </c>
      <c r="B23" s="52">
        <v>0</v>
      </c>
      <c r="C23" s="53">
        <v>0</v>
      </c>
      <c r="D23" s="55" t="s">
        <v>43</v>
      </c>
    </row>
    <row r="24" spans="1:14" ht="45.75" thickBot="1" x14ac:dyDescent="0.25">
      <c r="A24" s="38" t="s">
        <v>44</v>
      </c>
      <c r="B24" s="35">
        <f>SUM(B7:B10,B12:B17,B19:B23)</f>
        <v>16500000</v>
      </c>
      <c r="C24" s="35">
        <f>SUM(C7:C10,C12:C17,C19:C23)</f>
        <v>1500000</v>
      </c>
      <c r="D24" s="36">
        <f>C24/B24</f>
        <v>9.0909090909090912E-2</v>
      </c>
    </row>
    <row r="25" spans="1:14" ht="15.75" thickBot="1" x14ac:dyDescent="0.25">
      <c r="A25" s="56"/>
      <c r="B25" s="57"/>
      <c r="C25" s="58"/>
      <c r="D25" s="58"/>
    </row>
    <row r="26" spans="1:14" ht="30.75" thickBot="1" x14ac:dyDescent="0.25">
      <c r="A26" s="34" t="s">
        <v>45</v>
      </c>
      <c r="B26" s="34" t="s">
        <v>46</v>
      </c>
      <c r="C26" s="37" t="s">
        <v>47</v>
      </c>
      <c r="D26" s="37" t="s">
        <v>48</v>
      </c>
      <c r="E26" s="37" t="s">
        <v>49</v>
      </c>
      <c r="F26" s="37" t="s">
        <v>50</v>
      </c>
      <c r="G26" s="34" t="s">
        <v>51</v>
      </c>
      <c r="H26" s="41"/>
      <c r="I26" s="42"/>
      <c r="J26" s="41"/>
      <c r="K26" s="42"/>
      <c r="L26" s="41"/>
      <c r="M26" s="42"/>
      <c r="N26" s="41"/>
    </row>
    <row r="27" spans="1:14" ht="29.25" thickBot="1" x14ac:dyDescent="0.25">
      <c r="A27" s="44" t="s">
        <v>52</v>
      </c>
      <c r="B27" s="39">
        <f>SUM(B28:B30)</f>
        <v>4450000</v>
      </c>
      <c r="C27" s="39">
        <f>SUM(C28:C31)</f>
        <v>2240000</v>
      </c>
      <c r="D27" s="39">
        <f>SUM(D28:D31)</f>
        <v>1475000</v>
      </c>
      <c r="E27" s="39">
        <v>1535000</v>
      </c>
      <c r="F27" s="39">
        <v>1600000</v>
      </c>
      <c r="G27" s="43">
        <f>SUM(G28:G31)</f>
        <v>1155000</v>
      </c>
      <c r="H27" s="40"/>
      <c r="I27" s="266"/>
      <c r="J27" s="267"/>
      <c r="K27" s="266"/>
      <c r="L27" s="267"/>
      <c r="M27" s="266"/>
      <c r="N27" s="267"/>
    </row>
    <row r="28" spans="1:14" x14ac:dyDescent="0.2">
      <c r="A28" s="100" t="s">
        <v>53</v>
      </c>
      <c r="B28" s="101">
        <v>2000000</v>
      </c>
      <c r="C28" s="101"/>
      <c r="D28" s="101"/>
      <c r="E28" s="101"/>
      <c r="F28" s="101"/>
      <c r="G28" s="101"/>
      <c r="H28" s="40"/>
      <c r="I28" s="97"/>
      <c r="J28" s="98"/>
      <c r="K28" s="97"/>
      <c r="L28" s="98"/>
      <c r="M28" s="97"/>
      <c r="N28" s="98"/>
    </row>
    <row r="29" spans="1:14" x14ac:dyDescent="0.2">
      <c r="A29" s="100" t="s">
        <v>54</v>
      </c>
      <c r="B29" s="101">
        <v>375000</v>
      </c>
      <c r="C29" s="101">
        <v>1015000</v>
      </c>
      <c r="D29" s="101">
        <v>1075000</v>
      </c>
      <c r="E29" s="101">
        <v>1135000</v>
      </c>
      <c r="F29" s="101">
        <v>1200000</v>
      </c>
      <c r="G29" s="101">
        <v>955000</v>
      </c>
      <c r="H29" s="40"/>
      <c r="I29" s="97"/>
      <c r="J29" s="98"/>
      <c r="K29" s="97"/>
      <c r="L29" s="98"/>
      <c r="M29" s="97"/>
      <c r="N29" s="98"/>
    </row>
    <row r="30" spans="1:14" x14ac:dyDescent="0.2">
      <c r="A30" s="100" t="s">
        <v>55</v>
      </c>
      <c r="B30" s="119">
        <v>2075000</v>
      </c>
      <c r="C30" s="101"/>
      <c r="D30" s="101"/>
      <c r="E30" s="101"/>
      <c r="F30" s="101"/>
      <c r="G30" s="101"/>
      <c r="H30" s="40"/>
      <c r="I30" s="97"/>
      <c r="J30" s="98"/>
      <c r="K30" s="97"/>
      <c r="L30" s="98"/>
      <c r="M30" s="97"/>
      <c r="N30" s="98"/>
    </row>
    <row r="31" spans="1:14" x14ac:dyDescent="0.2">
      <c r="A31" s="100" t="s">
        <v>56</v>
      </c>
      <c r="B31" s="101"/>
      <c r="C31" s="118">
        <v>1225000</v>
      </c>
      <c r="D31" s="101">
        <v>400000</v>
      </c>
      <c r="E31" s="101">
        <v>400000</v>
      </c>
      <c r="F31" s="101">
        <v>400000</v>
      </c>
      <c r="G31" s="101">
        <v>200000</v>
      </c>
      <c r="H31" s="40"/>
      <c r="I31" s="97"/>
      <c r="J31" s="98"/>
      <c r="K31" s="97"/>
      <c r="L31" s="98"/>
      <c r="M31" s="97"/>
      <c r="N31" s="98"/>
    </row>
    <row r="32" spans="1:14" ht="15" thickBot="1" x14ac:dyDescent="0.25">
      <c r="A32" s="102"/>
      <c r="B32" s="99"/>
      <c r="C32" s="99"/>
      <c r="D32" s="99"/>
      <c r="E32" s="99"/>
      <c r="F32" s="99"/>
      <c r="G32" s="99"/>
      <c r="H32" s="40"/>
      <c r="I32" s="97"/>
      <c r="J32" s="98"/>
      <c r="K32" s="97"/>
      <c r="L32" s="98"/>
      <c r="M32" s="97"/>
      <c r="N32" s="98"/>
    </row>
    <row r="33" spans="1:17" ht="30.75" thickBot="1" x14ac:dyDescent="0.25">
      <c r="A33" s="34" t="s">
        <v>57</v>
      </c>
      <c r="B33" s="34" t="s">
        <v>46</v>
      </c>
      <c r="C33" s="37" t="s">
        <v>47</v>
      </c>
      <c r="D33" s="37" t="s">
        <v>48</v>
      </c>
      <c r="E33" s="37" t="s">
        <v>49</v>
      </c>
      <c r="F33" s="37" t="s">
        <v>50</v>
      </c>
      <c r="G33" s="34" t="s">
        <v>51</v>
      </c>
      <c r="H33" s="40"/>
      <c r="I33" s="97"/>
      <c r="J33" s="98"/>
      <c r="K33" s="97"/>
      <c r="L33" s="98"/>
      <c r="M33" s="97"/>
      <c r="N33" s="98"/>
    </row>
    <row r="34" spans="1:17" ht="24.75" customHeight="1" thickBot="1" x14ac:dyDescent="0.25">
      <c r="A34" s="44" t="s">
        <v>58</v>
      </c>
      <c r="B34" s="39">
        <f>SUM(B35:B36)</f>
        <v>660000</v>
      </c>
      <c r="C34" s="39">
        <f t="shared" ref="C34:G34" si="0">SUM(C35:C36)</f>
        <v>1400500</v>
      </c>
      <c r="D34" s="39">
        <f t="shared" si="0"/>
        <v>1514500</v>
      </c>
      <c r="E34" s="39">
        <f t="shared" si="0"/>
        <v>1638000</v>
      </c>
      <c r="F34" s="39">
        <f t="shared" si="0"/>
        <v>1771500</v>
      </c>
      <c r="G34" s="43">
        <f t="shared" si="0"/>
        <v>1428000</v>
      </c>
      <c r="H34" s="40"/>
      <c r="I34" s="266"/>
      <c r="J34" s="267"/>
      <c r="K34" s="266"/>
      <c r="L34" s="267"/>
      <c r="M34" s="266"/>
      <c r="N34" s="267"/>
    </row>
    <row r="35" spans="1:17" x14ac:dyDescent="0.2">
      <c r="A35" s="100" t="s">
        <v>59</v>
      </c>
      <c r="B35" s="101">
        <v>600000</v>
      </c>
      <c r="C35" s="101">
        <v>1273000</v>
      </c>
      <c r="D35" s="101">
        <v>1377000</v>
      </c>
      <c r="E35" s="101">
        <v>1489000</v>
      </c>
      <c r="F35" s="101">
        <v>1610500</v>
      </c>
      <c r="G35" s="101">
        <v>1298000</v>
      </c>
      <c r="H35" s="40"/>
      <c r="I35" s="97"/>
      <c r="J35" s="98"/>
      <c r="K35" s="97"/>
      <c r="L35" s="98"/>
      <c r="M35" s="97"/>
      <c r="N35" s="98"/>
    </row>
    <row r="36" spans="1:17" x14ac:dyDescent="0.2">
      <c r="A36" s="100" t="s">
        <v>60</v>
      </c>
      <c r="B36" s="101">
        <v>60000</v>
      </c>
      <c r="C36" s="101">
        <v>127500</v>
      </c>
      <c r="D36" s="101">
        <v>137500</v>
      </c>
      <c r="E36" s="101">
        <v>149000</v>
      </c>
      <c r="F36" s="101">
        <v>161000</v>
      </c>
      <c r="G36" s="101">
        <v>130000</v>
      </c>
      <c r="H36" s="40"/>
      <c r="I36" s="97"/>
      <c r="J36" s="98"/>
      <c r="K36" s="97"/>
      <c r="L36" s="98"/>
      <c r="M36" s="97"/>
      <c r="N36" s="98"/>
    </row>
    <row r="37" spans="1:17" x14ac:dyDescent="0.2">
      <c r="A37" s="103" t="s">
        <v>61</v>
      </c>
      <c r="B37" s="99"/>
      <c r="C37" s="99"/>
      <c r="D37" s="99"/>
      <c r="E37" s="99"/>
      <c r="F37" s="99"/>
      <c r="G37" s="99"/>
      <c r="H37" s="40"/>
      <c r="I37" s="97"/>
      <c r="J37" s="98"/>
      <c r="K37" s="97"/>
      <c r="L37" s="98"/>
      <c r="M37" s="97"/>
      <c r="N37" s="98"/>
    </row>
    <row r="38" spans="1:17" ht="15.75" thickBot="1" x14ac:dyDescent="0.25">
      <c r="A38" s="15"/>
      <c r="B38" s="17"/>
      <c r="C38" s="16"/>
      <c r="D38" s="16"/>
      <c r="E38" s="16"/>
      <c r="F38" s="16"/>
      <c r="G38" s="16"/>
      <c r="H38" s="16"/>
      <c r="I38" s="16"/>
      <c r="J38" s="16"/>
      <c r="K38" s="16"/>
      <c r="L38" s="16"/>
    </row>
    <row r="39" spans="1:17" ht="30.75" thickBot="1" x14ac:dyDescent="0.25">
      <c r="A39" s="37" t="s">
        <v>62</v>
      </c>
      <c r="B39" s="259">
        <f>(SUM(B27:G27)*2)+(SUM(B34:G34)*2)</f>
        <v>41735000</v>
      </c>
      <c r="C39" s="260"/>
      <c r="D39" s="16"/>
      <c r="E39" s="16"/>
      <c r="F39" s="16"/>
      <c r="G39" s="16"/>
      <c r="H39" s="16"/>
      <c r="I39" s="16"/>
      <c r="J39" s="16"/>
      <c r="K39" s="16"/>
      <c r="L39" s="16"/>
    </row>
    <row r="40" spans="1:17" ht="15.75" thickBot="1" x14ac:dyDescent="0.25">
      <c r="A40" s="15"/>
      <c r="B40" s="17"/>
      <c r="C40" s="16"/>
      <c r="D40" s="16"/>
      <c r="E40" s="16"/>
      <c r="F40" s="57"/>
      <c r="G40" s="57"/>
      <c r="H40" s="57"/>
      <c r="I40" s="57"/>
      <c r="J40" s="57"/>
      <c r="K40" s="57"/>
      <c r="L40" s="57"/>
      <c r="M40" s="58"/>
      <c r="N40" s="58"/>
      <c r="O40" s="58"/>
      <c r="P40" s="58"/>
      <c r="Q40" s="58"/>
    </row>
    <row r="41" spans="1:17" ht="45.75" thickBot="1" x14ac:dyDescent="0.25">
      <c r="A41" s="37" t="s">
        <v>63</v>
      </c>
      <c r="B41" s="257">
        <f>B24+B39</f>
        <v>58235000</v>
      </c>
      <c r="C41" s="258"/>
      <c r="F41" s="272"/>
      <c r="G41" s="272"/>
      <c r="H41" s="272"/>
      <c r="I41" s="272"/>
      <c r="J41" s="272"/>
      <c r="K41" s="272"/>
      <c r="L41" s="272"/>
      <c r="M41" s="272"/>
      <c r="N41" s="272"/>
      <c r="O41" s="272"/>
      <c r="P41" s="272"/>
      <c r="Q41" s="58"/>
    </row>
    <row r="42" spans="1:17" ht="15" thickBot="1" x14ac:dyDescent="0.25">
      <c r="A42" s="20"/>
      <c r="B42" s="11"/>
      <c r="C42" s="11"/>
      <c r="D42" s="11"/>
      <c r="E42" s="11"/>
      <c r="F42" s="262"/>
      <c r="G42" s="262"/>
      <c r="H42" s="262"/>
      <c r="I42" s="262"/>
      <c r="J42" s="262"/>
      <c r="K42" s="262"/>
      <c r="L42" s="262"/>
      <c r="M42" s="262"/>
      <c r="N42" s="262"/>
      <c r="O42" s="262"/>
      <c r="P42" s="58"/>
      <c r="Q42" s="58"/>
    </row>
    <row r="43" spans="1:17" ht="28.5" x14ac:dyDescent="0.2">
      <c r="A43" s="59" t="s">
        <v>64</v>
      </c>
      <c r="B43" s="11"/>
      <c r="C43" s="11"/>
      <c r="D43" s="11"/>
      <c r="E43" s="11"/>
      <c r="F43" s="261"/>
      <c r="G43" s="261"/>
      <c r="H43" s="261"/>
      <c r="I43" s="261"/>
      <c r="J43" s="261"/>
      <c r="K43" s="261"/>
      <c r="L43" s="261"/>
      <c r="M43" s="261"/>
      <c r="N43" s="261"/>
      <c r="O43" s="261"/>
      <c r="P43" s="58"/>
      <c r="Q43" s="58"/>
    </row>
    <row r="44" spans="1:17" ht="43.5" thickBot="1" x14ac:dyDescent="0.25">
      <c r="A44" s="60" t="s">
        <v>65</v>
      </c>
      <c r="F44" s="261"/>
      <c r="G44" s="261"/>
      <c r="H44" s="261"/>
      <c r="I44" s="261"/>
      <c r="J44" s="261"/>
      <c r="K44" s="261"/>
      <c r="L44" s="261"/>
      <c r="M44" s="261"/>
      <c r="N44" s="261"/>
      <c r="O44" s="261"/>
      <c r="P44" s="58"/>
      <c r="Q44" s="58"/>
    </row>
    <row r="45" spans="1:17" x14ac:dyDescent="0.2">
      <c r="A45" s="21"/>
      <c r="F45" s="262"/>
      <c r="G45" s="262"/>
      <c r="H45" s="262"/>
      <c r="I45" s="262"/>
      <c r="J45" s="262"/>
      <c r="K45" s="262"/>
      <c r="L45" s="262"/>
      <c r="M45" s="262"/>
      <c r="N45" s="262"/>
      <c r="O45" s="262"/>
      <c r="P45" s="262"/>
      <c r="Q45" s="58"/>
    </row>
    <row r="46" spans="1:17" x14ac:dyDescent="0.2">
      <c r="F46" s="262"/>
      <c r="G46" s="262"/>
      <c r="H46" s="262"/>
      <c r="I46" s="262"/>
      <c r="J46" s="262"/>
      <c r="K46" s="262"/>
      <c r="L46" s="262"/>
      <c r="M46" s="262"/>
      <c r="N46" s="262"/>
      <c r="O46" s="262"/>
      <c r="P46" s="262"/>
      <c r="Q46" s="58"/>
    </row>
    <row r="47" spans="1:17" x14ac:dyDescent="0.2">
      <c r="F47" s="262"/>
      <c r="G47" s="262"/>
      <c r="H47" s="262"/>
      <c r="I47" s="262"/>
      <c r="J47" s="262"/>
      <c r="K47" s="262"/>
      <c r="L47" s="262"/>
      <c r="M47" s="262"/>
      <c r="N47" s="262"/>
      <c r="O47" s="262"/>
      <c r="P47" s="262"/>
      <c r="Q47" s="58"/>
    </row>
    <row r="48" spans="1:17" x14ac:dyDescent="0.2">
      <c r="F48" s="262"/>
      <c r="G48" s="262"/>
      <c r="H48" s="262"/>
      <c r="I48" s="262"/>
      <c r="J48" s="262"/>
      <c r="K48" s="262"/>
      <c r="L48" s="262"/>
      <c r="M48" s="262"/>
      <c r="N48" s="262"/>
      <c r="O48" s="262"/>
      <c r="P48" s="262"/>
      <c r="Q48" s="58"/>
    </row>
    <row r="49" spans="6:17" x14ac:dyDescent="0.2">
      <c r="F49" s="262"/>
      <c r="G49" s="262"/>
      <c r="H49" s="262"/>
      <c r="I49" s="262"/>
      <c r="J49" s="262"/>
      <c r="K49" s="262"/>
      <c r="L49" s="262"/>
      <c r="M49" s="262"/>
      <c r="N49" s="262"/>
      <c r="O49" s="262"/>
      <c r="P49" s="262"/>
      <c r="Q49" s="58"/>
    </row>
    <row r="50" spans="6:17" x14ac:dyDescent="0.2">
      <c r="F50" s="58"/>
      <c r="G50" s="58"/>
      <c r="H50" s="58"/>
      <c r="I50" s="58"/>
      <c r="J50" s="58"/>
      <c r="K50" s="58"/>
      <c r="L50" s="58"/>
      <c r="M50" s="58"/>
      <c r="N50" s="58"/>
      <c r="O50" s="58"/>
      <c r="P50" s="58"/>
      <c r="Q50" s="58"/>
    </row>
    <row r="51" spans="6:17" x14ac:dyDescent="0.2">
      <c r="F51" s="58"/>
      <c r="G51" s="58"/>
      <c r="H51" s="58"/>
      <c r="I51" s="58"/>
      <c r="J51" s="58"/>
      <c r="K51" s="58"/>
      <c r="L51" s="58"/>
      <c r="M51" s="58"/>
      <c r="N51" s="58"/>
      <c r="O51" s="58"/>
      <c r="P51" s="58"/>
      <c r="Q51" s="58"/>
    </row>
    <row r="52" spans="6:17" x14ac:dyDescent="0.2">
      <c r="F52" s="58"/>
      <c r="G52" s="58"/>
      <c r="H52" s="58"/>
      <c r="I52" s="58"/>
      <c r="J52" s="58"/>
      <c r="K52" s="58"/>
      <c r="L52" s="58"/>
      <c r="M52" s="58"/>
      <c r="N52" s="58"/>
      <c r="O52" s="58"/>
      <c r="P52" s="58"/>
      <c r="Q52" s="58"/>
    </row>
  </sheetData>
  <sortState xmlns:xlrd2="http://schemas.microsoft.com/office/spreadsheetml/2017/richdata2" ref="F42:G49">
    <sortCondition ref="F42:F49"/>
  </sortState>
  <mergeCells count="24">
    <mergeCell ref="F45:P45"/>
    <mergeCell ref="F49:P49"/>
    <mergeCell ref="F48:P48"/>
    <mergeCell ref="F47:P47"/>
    <mergeCell ref="F46:P46"/>
    <mergeCell ref="F44:O44"/>
    <mergeCell ref="F41:P41"/>
    <mergeCell ref="M27:N27"/>
    <mergeCell ref="K27:L27"/>
    <mergeCell ref="I27:J27"/>
    <mergeCell ref="J1:L1"/>
    <mergeCell ref="B41:C41"/>
    <mergeCell ref="B39:C39"/>
    <mergeCell ref="F43:O43"/>
    <mergeCell ref="F42:O42"/>
    <mergeCell ref="A18:C18"/>
    <mergeCell ref="A11:C11"/>
    <mergeCell ref="I34:J34"/>
    <mergeCell ref="K34:L34"/>
    <mergeCell ref="M34:N34"/>
    <mergeCell ref="D12:G12"/>
    <mergeCell ref="D21:G21"/>
    <mergeCell ref="D22:G22"/>
    <mergeCell ref="D9:G9"/>
  </mergeCells>
  <printOptions gridLines="1"/>
  <pageMargins left="0.7" right="0.7" top="0.75" bottom="0.75" header="0.3" footer="0.3"/>
  <pageSetup scale="73" orientation="landscape" r:id="rId1"/>
  <ignoredErrors>
    <ignoredError sqref="D24"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5EF6-AFEA-40C6-B1BA-9E9C7A9C237C}">
  <dimension ref="A1:J42"/>
  <sheetViews>
    <sheetView topLeftCell="A5" zoomScaleNormal="100" workbookViewId="0">
      <selection sqref="A1:B1"/>
    </sheetView>
  </sheetViews>
  <sheetFormatPr defaultRowHeight="12.75" x14ac:dyDescent="0.2"/>
  <cols>
    <col min="1" max="1" width="25" bestFit="1" customWidth="1"/>
    <col min="2" max="2" width="33.33203125" bestFit="1" customWidth="1"/>
    <col min="3" max="3" width="13.83203125" customWidth="1"/>
    <col min="4" max="4" width="9.6640625" hidden="1" customWidth="1"/>
  </cols>
  <sheetData>
    <row r="1" spans="1:4" ht="15.75" thickBot="1" x14ac:dyDescent="0.25">
      <c r="A1" s="273" t="s">
        <v>66</v>
      </c>
      <c r="B1" s="273"/>
    </row>
    <row r="2" spans="1:4" ht="15" thickBot="1" x14ac:dyDescent="0.25">
      <c r="A2" s="280" t="s">
        <v>16</v>
      </c>
      <c r="B2" s="281"/>
    </row>
    <row r="3" spans="1:4" ht="15" thickBot="1" x14ac:dyDescent="0.25">
      <c r="A3" s="280" t="s">
        <v>17</v>
      </c>
      <c r="B3" s="281"/>
    </row>
    <row r="4" spans="1:4" ht="13.5" thickBot="1" x14ac:dyDescent="0.25"/>
    <row r="5" spans="1:4" ht="59.1" customHeight="1" thickBot="1" x14ac:dyDescent="0.25">
      <c r="A5" s="285" t="s">
        <v>67</v>
      </c>
      <c r="B5" s="286"/>
      <c r="C5" s="287" t="s">
        <v>68</v>
      </c>
      <c r="D5" s="288"/>
    </row>
    <row r="6" spans="1:4" ht="13.5" thickBot="1" x14ac:dyDescent="0.25">
      <c r="A6" s="289" t="s">
        <v>69</v>
      </c>
      <c r="B6" s="290"/>
      <c r="C6" s="67" t="s">
        <v>70</v>
      </c>
    </row>
    <row r="7" spans="1:4" x14ac:dyDescent="0.2">
      <c r="A7" s="291" t="s">
        <v>71</v>
      </c>
      <c r="B7" s="62" t="s">
        <v>72</v>
      </c>
      <c r="C7" s="63">
        <v>210</v>
      </c>
    </row>
    <row r="8" spans="1:4" x14ac:dyDescent="0.2">
      <c r="A8" s="292"/>
      <c r="B8" s="10" t="s">
        <v>73</v>
      </c>
      <c r="C8" s="64">
        <v>210</v>
      </c>
    </row>
    <row r="9" spans="1:4" x14ac:dyDescent="0.2">
      <c r="A9" s="292"/>
      <c r="B9" s="9" t="s">
        <v>74</v>
      </c>
      <c r="C9" s="64">
        <v>210</v>
      </c>
    </row>
    <row r="10" spans="1:4" x14ac:dyDescent="0.2">
      <c r="A10" s="292"/>
      <c r="B10" s="10" t="s">
        <v>75</v>
      </c>
      <c r="C10" s="64">
        <v>210</v>
      </c>
    </row>
    <row r="11" spans="1:4" x14ac:dyDescent="0.2">
      <c r="A11" s="292"/>
      <c r="B11" s="9" t="s">
        <v>76</v>
      </c>
      <c r="C11" s="64">
        <v>210</v>
      </c>
    </row>
    <row r="12" spans="1:4" ht="13.5" thickBot="1" x14ac:dyDescent="0.25">
      <c r="A12" s="293"/>
      <c r="B12" s="65" t="s">
        <v>77</v>
      </c>
      <c r="C12" s="66">
        <v>210</v>
      </c>
    </row>
    <row r="13" spans="1:4" x14ac:dyDescent="0.2">
      <c r="A13" s="294" t="s">
        <v>78</v>
      </c>
      <c r="B13" s="62" t="s">
        <v>79</v>
      </c>
      <c r="C13" s="63">
        <v>210</v>
      </c>
    </row>
    <row r="14" spans="1:4" x14ac:dyDescent="0.2">
      <c r="A14" s="295"/>
      <c r="B14" s="10" t="s">
        <v>80</v>
      </c>
      <c r="C14" s="64">
        <v>210</v>
      </c>
    </row>
    <row r="15" spans="1:4" x14ac:dyDescent="0.2">
      <c r="A15" s="295"/>
      <c r="B15" s="9" t="s">
        <v>81</v>
      </c>
      <c r="C15" s="64">
        <v>210</v>
      </c>
    </row>
    <row r="16" spans="1:4" x14ac:dyDescent="0.2">
      <c r="A16" s="295"/>
      <c r="B16" s="10" t="s">
        <v>82</v>
      </c>
      <c r="C16" s="64">
        <v>210</v>
      </c>
    </row>
    <row r="17" spans="1:10" ht="13.5" thickBot="1" x14ac:dyDescent="0.25">
      <c r="A17" s="296"/>
      <c r="B17" s="65" t="s">
        <v>83</v>
      </c>
      <c r="C17" s="66">
        <v>210</v>
      </c>
    </row>
    <row r="18" spans="1:10" x14ac:dyDescent="0.2">
      <c r="A18" s="282" t="s">
        <v>84</v>
      </c>
      <c r="B18" s="62" t="s">
        <v>85</v>
      </c>
      <c r="C18" s="63">
        <v>210</v>
      </c>
    </row>
    <row r="19" spans="1:10" x14ac:dyDescent="0.2">
      <c r="A19" s="283"/>
      <c r="B19" s="10" t="s">
        <v>86</v>
      </c>
      <c r="C19" s="64">
        <v>210</v>
      </c>
    </row>
    <row r="20" spans="1:10" x14ac:dyDescent="0.2">
      <c r="A20" s="283"/>
      <c r="B20" s="9" t="s">
        <v>87</v>
      </c>
      <c r="C20" s="64">
        <v>210</v>
      </c>
      <c r="F20" s="81"/>
      <c r="G20" s="81"/>
      <c r="H20" s="81"/>
      <c r="I20" s="81"/>
      <c r="J20" s="81"/>
    </row>
    <row r="21" spans="1:10" x14ac:dyDescent="0.2">
      <c r="A21" s="283"/>
      <c r="B21" s="10" t="s">
        <v>88</v>
      </c>
      <c r="C21" s="64">
        <v>210</v>
      </c>
      <c r="F21" s="81"/>
      <c r="G21" s="81"/>
      <c r="H21" s="81"/>
      <c r="I21" s="81"/>
      <c r="J21" s="81"/>
    </row>
    <row r="22" spans="1:10" x14ac:dyDescent="0.2">
      <c r="A22" s="283"/>
      <c r="B22" s="9" t="s">
        <v>89</v>
      </c>
      <c r="C22" s="64">
        <v>210</v>
      </c>
      <c r="F22" s="81"/>
      <c r="G22" s="81"/>
      <c r="H22" s="81"/>
      <c r="I22" s="81"/>
      <c r="J22" s="81"/>
    </row>
    <row r="23" spans="1:10" x14ac:dyDescent="0.2">
      <c r="A23" s="283"/>
      <c r="B23" s="10" t="s">
        <v>90</v>
      </c>
      <c r="C23" s="64">
        <v>210</v>
      </c>
      <c r="F23" s="277"/>
      <c r="G23" s="277"/>
      <c r="H23" s="277"/>
      <c r="I23" s="277"/>
      <c r="J23" s="277"/>
    </row>
    <row r="24" spans="1:10" x14ac:dyDescent="0.2">
      <c r="A24" s="283"/>
      <c r="B24" s="9" t="s">
        <v>91</v>
      </c>
      <c r="C24" s="64">
        <v>210</v>
      </c>
      <c r="F24" s="278"/>
      <c r="G24" s="279"/>
      <c r="H24" s="279"/>
      <c r="I24" s="279"/>
      <c r="J24" s="279"/>
    </row>
    <row r="25" spans="1:10" x14ac:dyDescent="0.2">
      <c r="A25" s="283"/>
      <c r="B25" s="10" t="s">
        <v>92</v>
      </c>
      <c r="C25" s="64">
        <v>210</v>
      </c>
      <c r="F25" s="81"/>
      <c r="G25" s="81"/>
      <c r="H25" s="81"/>
      <c r="I25" s="81"/>
      <c r="J25" s="81"/>
    </row>
    <row r="26" spans="1:10" x14ac:dyDescent="0.2">
      <c r="A26" s="283"/>
      <c r="B26" s="61" t="s">
        <v>93</v>
      </c>
      <c r="C26" s="64">
        <v>210</v>
      </c>
      <c r="F26" s="81"/>
      <c r="G26" s="81"/>
      <c r="H26" s="81"/>
      <c r="I26" s="81"/>
      <c r="J26" s="81"/>
    </row>
    <row r="27" spans="1:10" x14ac:dyDescent="0.2">
      <c r="A27" s="283"/>
      <c r="B27" s="9" t="s">
        <v>94</v>
      </c>
      <c r="C27" s="64">
        <v>210</v>
      </c>
      <c r="F27" s="81"/>
      <c r="G27" s="81"/>
      <c r="H27" s="81"/>
      <c r="I27" s="81"/>
      <c r="J27" s="81"/>
    </row>
    <row r="28" spans="1:10" x14ac:dyDescent="0.2">
      <c r="A28" s="283"/>
      <c r="B28" s="10" t="s">
        <v>95</v>
      </c>
      <c r="C28" s="64">
        <v>210</v>
      </c>
      <c r="F28" s="81"/>
      <c r="G28" s="81"/>
      <c r="H28" s="81"/>
      <c r="I28" s="81"/>
      <c r="J28" s="81"/>
    </row>
    <row r="29" spans="1:10" x14ac:dyDescent="0.2">
      <c r="A29" s="283"/>
      <c r="B29" s="9" t="s">
        <v>96</v>
      </c>
      <c r="C29" s="64">
        <v>210</v>
      </c>
      <c r="F29" s="81"/>
      <c r="G29" s="81"/>
      <c r="H29" s="81"/>
      <c r="I29" s="81"/>
      <c r="J29" s="81"/>
    </row>
    <row r="30" spans="1:10" x14ac:dyDescent="0.2">
      <c r="A30" s="283"/>
      <c r="B30" s="10" t="s">
        <v>97</v>
      </c>
      <c r="C30" s="64">
        <v>210</v>
      </c>
    </row>
    <row r="31" spans="1:10" x14ac:dyDescent="0.2">
      <c r="A31" s="283"/>
      <c r="B31" s="9" t="s">
        <v>98</v>
      </c>
      <c r="C31" s="64">
        <v>210</v>
      </c>
    </row>
    <row r="32" spans="1:10" ht="13.5" thickBot="1" x14ac:dyDescent="0.25">
      <c r="A32" s="284"/>
      <c r="B32" s="65" t="s">
        <v>99</v>
      </c>
      <c r="C32" s="66">
        <v>210</v>
      </c>
    </row>
    <row r="33" spans="1:3" x14ac:dyDescent="0.2">
      <c r="A33" s="274" t="s">
        <v>100</v>
      </c>
      <c r="B33" s="62" t="s">
        <v>101</v>
      </c>
      <c r="C33" s="63">
        <v>210</v>
      </c>
    </row>
    <row r="34" spans="1:3" x14ac:dyDescent="0.2">
      <c r="A34" s="275"/>
      <c r="B34" s="10" t="s">
        <v>102</v>
      </c>
      <c r="C34" s="64">
        <v>210</v>
      </c>
    </row>
    <row r="35" spans="1:3" x14ac:dyDescent="0.2">
      <c r="A35" s="275"/>
      <c r="B35" s="9" t="s">
        <v>103</v>
      </c>
      <c r="C35" s="64">
        <v>210</v>
      </c>
    </row>
    <row r="36" spans="1:3" x14ac:dyDescent="0.2">
      <c r="A36" s="275"/>
      <c r="B36" s="10" t="s">
        <v>104</v>
      </c>
      <c r="C36" s="64">
        <v>210</v>
      </c>
    </row>
    <row r="37" spans="1:3" x14ac:dyDescent="0.2">
      <c r="A37" s="275"/>
      <c r="B37" s="9" t="s">
        <v>105</v>
      </c>
      <c r="C37" s="64">
        <v>0</v>
      </c>
    </row>
    <row r="38" spans="1:3" ht="13.5" thickBot="1" x14ac:dyDescent="0.25">
      <c r="A38" s="276"/>
      <c r="B38" s="65" t="s">
        <v>105</v>
      </c>
      <c r="C38" s="66">
        <v>0</v>
      </c>
    </row>
    <row r="39" spans="1:3" ht="15" x14ac:dyDescent="0.2">
      <c r="A39" s="8"/>
    </row>
    <row r="40" spans="1:3" x14ac:dyDescent="0.2">
      <c r="A40" s="95"/>
    </row>
    <row r="42" spans="1:3" ht="15" x14ac:dyDescent="0.2">
      <c r="A42" s="96"/>
    </row>
  </sheetData>
  <mergeCells count="12">
    <mergeCell ref="A1:B1"/>
    <mergeCell ref="A33:A38"/>
    <mergeCell ref="F23:J23"/>
    <mergeCell ref="F24:J24"/>
    <mergeCell ref="A2:B2"/>
    <mergeCell ref="A3:B3"/>
    <mergeCell ref="A18:A32"/>
    <mergeCell ref="A5:B5"/>
    <mergeCell ref="C5:D5"/>
    <mergeCell ref="A6:B6"/>
    <mergeCell ref="A7:A12"/>
    <mergeCell ref="A13:A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3CFE7-BEF7-4EBF-BE10-3BAA084D2DC1}">
  <dimension ref="A1:D38"/>
  <sheetViews>
    <sheetView zoomScaleNormal="100" workbookViewId="0">
      <selection sqref="A1:B1"/>
    </sheetView>
  </sheetViews>
  <sheetFormatPr defaultRowHeight="12.75" x14ac:dyDescent="0.2"/>
  <cols>
    <col min="1" max="1" width="48.83203125" customWidth="1"/>
    <col min="2" max="2" width="10.83203125" customWidth="1"/>
    <col min="3" max="3" width="18.1640625" bestFit="1" customWidth="1"/>
    <col min="4" max="4" width="18.6640625" customWidth="1"/>
  </cols>
  <sheetData>
    <row r="1" spans="1:4" ht="15.75" thickBot="1" x14ac:dyDescent="0.25">
      <c r="A1" s="273" t="s">
        <v>66</v>
      </c>
      <c r="B1" s="273"/>
    </row>
    <row r="2" spans="1:4" ht="15" thickBot="1" x14ac:dyDescent="0.25">
      <c r="A2" s="280" t="s">
        <v>16</v>
      </c>
      <c r="B2" s="281"/>
    </row>
    <row r="3" spans="1:4" ht="15" thickBot="1" x14ac:dyDescent="0.25">
      <c r="A3" s="280" t="s">
        <v>17</v>
      </c>
      <c r="B3" s="281"/>
    </row>
    <row r="4" spans="1:4" ht="13.5" thickBot="1" x14ac:dyDescent="0.25"/>
    <row r="5" spans="1:4" ht="15.75" thickBot="1" x14ac:dyDescent="0.25">
      <c r="A5" s="78" t="s">
        <v>106</v>
      </c>
      <c r="B5" s="79" t="s">
        <v>107</v>
      </c>
      <c r="C5" s="79" t="s">
        <v>108</v>
      </c>
      <c r="D5" s="80" t="s">
        <v>109</v>
      </c>
    </row>
    <row r="6" spans="1:4" ht="14.25" x14ac:dyDescent="0.2">
      <c r="A6" s="74" t="s">
        <v>110</v>
      </c>
      <c r="B6" s="75">
        <v>1</v>
      </c>
      <c r="C6" s="76">
        <v>950000</v>
      </c>
      <c r="D6" s="77">
        <f>B6*C6</f>
        <v>950000</v>
      </c>
    </row>
    <row r="7" spans="1:4" ht="14.25" x14ac:dyDescent="0.2">
      <c r="A7" s="68" t="s">
        <v>111</v>
      </c>
      <c r="B7" s="22">
        <v>1</v>
      </c>
      <c r="C7" s="23">
        <v>987000</v>
      </c>
      <c r="D7" s="69">
        <f t="shared" ref="D7:D25" si="0">B7*C7</f>
        <v>987000</v>
      </c>
    </row>
    <row r="8" spans="1:4" ht="14.25" x14ac:dyDescent="0.2">
      <c r="A8" s="68" t="s">
        <v>112</v>
      </c>
      <c r="B8" s="22">
        <v>1</v>
      </c>
      <c r="C8" s="23">
        <v>1026000</v>
      </c>
      <c r="D8" s="69">
        <f t="shared" si="0"/>
        <v>1026000</v>
      </c>
    </row>
    <row r="9" spans="1:4" ht="14.25" x14ac:dyDescent="0.2">
      <c r="A9" s="68" t="s">
        <v>113</v>
      </c>
      <c r="B9" s="22">
        <v>1</v>
      </c>
      <c r="C9" s="23">
        <v>1067000</v>
      </c>
      <c r="D9" s="69">
        <f t="shared" si="0"/>
        <v>1067000</v>
      </c>
    </row>
    <row r="10" spans="1:4" ht="14.25" x14ac:dyDescent="0.2">
      <c r="A10" s="68" t="s">
        <v>114</v>
      </c>
      <c r="B10" s="22">
        <v>1</v>
      </c>
      <c r="C10" s="23">
        <v>1109000</v>
      </c>
      <c r="D10" s="69">
        <f t="shared" si="0"/>
        <v>1109000</v>
      </c>
    </row>
    <row r="11" spans="1:4" ht="14.25" x14ac:dyDescent="0.2">
      <c r="A11" s="68" t="s">
        <v>115</v>
      </c>
      <c r="B11" s="22">
        <v>1</v>
      </c>
      <c r="C11" s="23">
        <v>1153000</v>
      </c>
      <c r="D11" s="69">
        <f t="shared" si="0"/>
        <v>1153000</v>
      </c>
    </row>
    <row r="12" spans="1:4" ht="14.25" x14ac:dyDescent="0.2">
      <c r="A12" s="68" t="s">
        <v>116</v>
      </c>
      <c r="B12" s="22">
        <v>1</v>
      </c>
      <c r="C12" s="23">
        <v>1199000</v>
      </c>
      <c r="D12" s="69">
        <f t="shared" si="0"/>
        <v>1199000</v>
      </c>
    </row>
    <row r="13" spans="1:4" ht="14.25" x14ac:dyDescent="0.2">
      <c r="A13" s="68" t="s">
        <v>117</v>
      </c>
      <c r="B13" s="22">
        <v>1</v>
      </c>
      <c r="C13" s="23">
        <v>1246000</v>
      </c>
      <c r="D13" s="69">
        <f t="shared" si="0"/>
        <v>1246000</v>
      </c>
    </row>
    <row r="14" spans="1:4" ht="14.25" x14ac:dyDescent="0.2">
      <c r="A14" s="68" t="s">
        <v>118</v>
      </c>
      <c r="B14" s="22">
        <v>1</v>
      </c>
      <c r="C14" s="23">
        <v>1295000</v>
      </c>
      <c r="D14" s="69">
        <f t="shared" si="0"/>
        <v>1295000</v>
      </c>
    </row>
    <row r="15" spans="1:4" ht="14.25" x14ac:dyDescent="0.2">
      <c r="A15" s="68" t="s">
        <v>119</v>
      </c>
      <c r="B15" s="22">
        <v>1</v>
      </c>
      <c r="C15" s="23">
        <v>1346000</v>
      </c>
      <c r="D15" s="69">
        <f t="shared" si="0"/>
        <v>1346000</v>
      </c>
    </row>
    <row r="16" spans="1:4" ht="14.25" x14ac:dyDescent="0.2">
      <c r="A16" s="68" t="s">
        <v>120</v>
      </c>
      <c r="B16" s="22">
        <v>1</v>
      </c>
      <c r="C16" s="23">
        <v>1399000</v>
      </c>
      <c r="D16" s="69">
        <f t="shared" si="0"/>
        <v>1399000</v>
      </c>
    </row>
    <row r="17" spans="1:4" ht="14.25" x14ac:dyDescent="0.2">
      <c r="A17" s="68" t="s">
        <v>121</v>
      </c>
      <c r="B17" s="22">
        <v>1</v>
      </c>
      <c r="C17" s="23">
        <v>727000</v>
      </c>
      <c r="D17" s="69">
        <f t="shared" si="0"/>
        <v>727000</v>
      </c>
    </row>
    <row r="18" spans="1:4" ht="14.25" x14ac:dyDescent="0.2">
      <c r="A18" s="68"/>
      <c r="B18" s="22"/>
      <c r="C18" s="23"/>
      <c r="D18" s="69">
        <f t="shared" si="0"/>
        <v>0</v>
      </c>
    </row>
    <row r="19" spans="1:4" ht="14.25" x14ac:dyDescent="0.2">
      <c r="A19" s="68"/>
      <c r="B19" s="22"/>
      <c r="C19" s="23"/>
      <c r="D19" s="69">
        <f t="shared" si="0"/>
        <v>0</v>
      </c>
    </row>
    <row r="20" spans="1:4" ht="14.25" x14ac:dyDescent="0.2">
      <c r="A20" s="68"/>
      <c r="B20" s="22"/>
      <c r="C20" s="23"/>
      <c r="D20" s="69">
        <f t="shared" si="0"/>
        <v>0</v>
      </c>
    </row>
    <row r="21" spans="1:4" ht="14.25" x14ac:dyDescent="0.2">
      <c r="A21" s="68"/>
      <c r="B21" s="22"/>
      <c r="C21" s="23"/>
      <c r="D21" s="69">
        <f t="shared" si="0"/>
        <v>0</v>
      </c>
    </row>
    <row r="22" spans="1:4" ht="14.25" x14ac:dyDescent="0.2">
      <c r="A22" s="68"/>
      <c r="B22" s="22"/>
      <c r="C22" s="23"/>
      <c r="D22" s="69">
        <f t="shared" si="0"/>
        <v>0</v>
      </c>
    </row>
    <row r="23" spans="1:4" ht="14.25" x14ac:dyDescent="0.2">
      <c r="A23" s="68"/>
      <c r="B23" s="22"/>
      <c r="C23" s="23"/>
      <c r="D23" s="69">
        <f t="shared" si="0"/>
        <v>0</v>
      </c>
    </row>
    <row r="24" spans="1:4" ht="14.25" x14ac:dyDescent="0.2">
      <c r="A24" s="68"/>
      <c r="B24" s="22"/>
      <c r="C24" s="23"/>
      <c r="D24" s="69">
        <f t="shared" si="0"/>
        <v>0</v>
      </c>
    </row>
    <row r="25" spans="1:4" ht="14.25" x14ac:dyDescent="0.2">
      <c r="A25" s="68"/>
      <c r="B25" s="22"/>
      <c r="C25" s="23"/>
      <c r="D25" s="69">
        <f t="shared" si="0"/>
        <v>0</v>
      </c>
    </row>
    <row r="26" spans="1:4" ht="15" thickBot="1" x14ac:dyDescent="0.25">
      <c r="A26" s="70" t="s">
        <v>122</v>
      </c>
      <c r="B26" s="71"/>
      <c r="C26" s="72"/>
      <c r="D26" s="73">
        <f>SUM(D6:D25)</f>
        <v>13504000</v>
      </c>
    </row>
    <row r="29" spans="1:4" x14ac:dyDescent="0.2">
      <c r="A29" s="81"/>
      <c r="B29" s="81"/>
      <c r="C29" s="81"/>
    </row>
    <row r="30" spans="1:4" x14ac:dyDescent="0.2">
      <c r="A30" s="297"/>
      <c r="B30" s="297"/>
      <c r="C30" s="297"/>
    </row>
    <row r="31" spans="1:4" x14ac:dyDescent="0.2">
      <c r="A31" s="278"/>
      <c r="B31" s="279"/>
      <c r="C31" s="279"/>
    </row>
    <row r="32" spans="1:4" x14ac:dyDescent="0.2">
      <c r="A32" s="81"/>
      <c r="B32" s="81"/>
      <c r="C32" s="81"/>
    </row>
    <row r="33" spans="1:3" x14ac:dyDescent="0.2">
      <c r="A33" s="81"/>
      <c r="B33" s="81"/>
      <c r="C33" s="81"/>
    </row>
    <row r="34" spans="1:3" x14ac:dyDescent="0.2">
      <c r="A34" s="81"/>
      <c r="B34" s="81"/>
      <c r="C34" s="81"/>
    </row>
    <row r="35" spans="1:3" x14ac:dyDescent="0.2">
      <c r="A35" s="81"/>
      <c r="B35" s="81"/>
      <c r="C35" s="81"/>
    </row>
    <row r="36" spans="1:3" x14ac:dyDescent="0.2">
      <c r="A36" s="81"/>
      <c r="B36" s="81"/>
      <c r="C36" s="81"/>
    </row>
    <row r="37" spans="1:3" x14ac:dyDescent="0.2">
      <c r="A37" s="81"/>
      <c r="B37" s="81"/>
      <c r="C37" s="81"/>
    </row>
    <row r="38" spans="1:3" x14ac:dyDescent="0.2">
      <c r="A38" s="81"/>
      <c r="B38" s="81"/>
      <c r="C38" s="81"/>
    </row>
  </sheetData>
  <mergeCells count="5">
    <mergeCell ref="A2:B2"/>
    <mergeCell ref="A3:B3"/>
    <mergeCell ref="A1:B1"/>
    <mergeCell ref="A30:C30"/>
    <mergeCell ref="A31:C31"/>
  </mergeCells>
  <printOptions gridLines="1"/>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054C5-F57D-4878-9D28-081D6DD12EA7}">
  <dimension ref="B1:E77"/>
  <sheetViews>
    <sheetView topLeftCell="A50" zoomScale="130" zoomScaleNormal="130" workbookViewId="0">
      <selection activeCell="G70" sqref="G70"/>
    </sheetView>
  </sheetViews>
  <sheetFormatPr defaultRowHeight="12.75" x14ac:dyDescent="0.2"/>
  <cols>
    <col min="2" max="2" width="50.6640625" customWidth="1"/>
    <col min="3" max="3" width="23.33203125" customWidth="1"/>
    <col min="4" max="4" width="21.1640625" customWidth="1"/>
    <col min="5" max="5" width="10.83203125" bestFit="1" customWidth="1"/>
  </cols>
  <sheetData>
    <row r="1" spans="2:5" ht="13.5" thickBot="1" x14ac:dyDescent="0.25"/>
    <row r="2" spans="2:5" ht="22.5" customHeight="1" thickBot="1" x14ac:dyDescent="0.25">
      <c r="B2" s="298" t="s">
        <v>123</v>
      </c>
      <c r="C2" s="299"/>
      <c r="D2" s="300"/>
    </row>
    <row r="3" spans="2:5" ht="19.5" customHeight="1" thickBot="1" x14ac:dyDescent="0.25">
      <c r="B3" s="106" t="s">
        <v>124</v>
      </c>
      <c r="C3" s="107" t="s">
        <v>125</v>
      </c>
      <c r="D3" s="108" t="s">
        <v>126</v>
      </c>
    </row>
    <row r="4" spans="2:5" ht="15.75" customHeight="1" x14ac:dyDescent="0.2">
      <c r="B4" s="109" t="s">
        <v>127</v>
      </c>
      <c r="C4" s="110" t="s">
        <v>128</v>
      </c>
      <c r="D4" s="111">
        <v>4000000</v>
      </c>
      <c r="E4" s="121"/>
    </row>
    <row r="5" spans="2:5" ht="15.75" customHeight="1" x14ac:dyDescent="0.2">
      <c r="B5" s="308" t="s">
        <v>129</v>
      </c>
      <c r="C5" s="309"/>
      <c r="D5" s="112"/>
    </row>
    <row r="6" spans="2:5" ht="15.75" customHeight="1" x14ac:dyDescent="0.2">
      <c r="B6" s="113" t="s">
        <v>130</v>
      </c>
      <c r="C6" s="120" t="s">
        <v>131</v>
      </c>
      <c r="D6" s="111">
        <v>20000</v>
      </c>
    </row>
    <row r="7" spans="2:5" ht="15.75" customHeight="1" x14ac:dyDescent="0.2">
      <c r="B7" s="113" t="s">
        <v>132</v>
      </c>
      <c r="C7" s="120" t="s">
        <v>133</v>
      </c>
      <c r="D7" s="111">
        <v>4105000</v>
      </c>
    </row>
    <row r="8" spans="2:5" ht="15.75" customHeight="1" x14ac:dyDescent="0.2">
      <c r="B8" s="113" t="s">
        <v>134</v>
      </c>
      <c r="C8" s="120" t="s">
        <v>135</v>
      </c>
      <c r="D8" s="111">
        <v>5775000</v>
      </c>
    </row>
    <row r="9" spans="2:5" ht="15.75" customHeight="1" x14ac:dyDescent="0.2">
      <c r="B9" s="113" t="s">
        <v>136</v>
      </c>
      <c r="C9" s="120" t="s">
        <v>137</v>
      </c>
      <c r="D9" s="111">
        <v>6600000</v>
      </c>
    </row>
    <row r="10" spans="2:5" ht="15.75" customHeight="1" x14ac:dyDescent="0.2">
      <c r="B10" s="304" t="s">
        <v>138</v>
      </c>
      <c r="C10" s="305"/>
      <c r="D10" s="115"/>
    </row>
    <row r="11" spans="2:5" ht="15.75" customHeight="1" x14ac:dyDescent="0.2">
      <c r="B11" s="114" t="s">
        <v>139</v>
      </c>
      <c r="C11" s="301" t="s">
        <v>140</v>
      </c>
      <c r="D11" s="115">
        <v>4150000</v>
      </c>
    </row>
    <row r="12" spans="2:5" ht="15.75" customHeight="1" x14ac:dyDescent="0.2">
      <c r="B12" s="114" t="s">
        <v>141</v>
      </c>
      <c r="C12" s="302"/>
      <c r="D12" s="115">
        <v>1650000</v>
      </c>
    </row>
    <row r="13" spans="2:5" ht="15.75" customHeight="1" x14ac:dyDescent="0.2">
      <c r="B13" s="114" t="s">
        <v>142</v>
      </c>
      <c r="C13" s="302"/>
      <c r="D13" s="115">
        <v>800000</v>
      </c>
    </row>
    <row r="14" spans="2:5" ht="15.75" customHeight="1" x14ac:dyDescent="0.2">
      <c r="B14" s="114" t="s">
        <v>143</v>
      </c>
      <c r="C14" s="302"/>
      <c r="D14" s="115">
        <v>400000</v>
      </c>
    </row>
    <row r="15" spans="2:5" ht="15.75" customHeight="1" x14ac:dyDescent="0.2">
      <c r="B15" s="114" t="s">
        <v>144</v>
      </c>
      <c r="C15" s="302"/>
      <c r="D15" s="115">
        <v>400000</v>
      </c>
    </row>
    <row r="16" spans="2:5" ht="15.75" customHeight="1" x14ac:dyDescent="0.2">
      <c r="B16" s="114" t="s">
        <v>145</v>
      </c>
      <c r="C16" s="302"/>
      <c r="D16" s="115">
        <v>400000</v>
      </c>
    </row>
    <row r="17" spans="2:5" ht="15.75" customHeight="1" x14ac:dyDescent="0.2">
      <c r="B17" s="114" t="s">
        <v>146</v>
      </c>
      <c r="C17" s="302"/>
      <c r="D17" s="115">
        <v>400000</v>
      </c>
    </row>
    <row r="18" spans="2:5" ht="15.75" customHeight="1" x14ac:dyDescent="0.2">
      <c r="B18" s="114" t="s">
        <v>147</v>
      </c>
      <c r="C18" s="302"/>
      <c r="D18" s="115">
        <v>400000</v>
      </c>
    </row>
    <row r="19" spans="2:5" ht="15.75" customHeight="1" x14ac:dyDescent="0.2">
      <c r="B19" s="114" t="s">
        <v>148</v>
      </c>
      <c r="C19" s="302"/>
      <c r="D19" s="115">
        <v>400000</v>
      </c>
      <c r="E19" s="121"/>
    </row>
    <row r="20" spans="2:5" ht="15.75" customHeight="1" x14ac:dyDescent="0.2">
      <c r="B20" s="114" t="s">
        <v>149</v>
      </c>
      <c r="C20" s="302"/>
      <c r="D20" s="115">
        <v>400000</v>
      </c>
    </row>
    <row r="21" spans="2:5" ht="15.75" customHeight="1" x14ac:dyDescent="0.2">
      <c r="B21" s="114"/>
      <c r="C21" s="303"/>
      <c r="D21" s="115"/>
    </row>
    <row r="22" spans="2:5" ht="15.75" customHeight="1" x14ac:dyDescent="0.2">
      <c r="B22" s="308" t="s">
        <v>150</v>
      </c>
      <c r="C22" s="309"/>
      <c r="D22" s="112"/>
    </row>
    <row r="23" spans="2:5" ht="15.75" customHeight="1" x14ac:dyDescent="0.2">
      <c r="B23" s="116" t="s">
        <v>151</v>
      </c>
      <c r="C23" s="110" t="str">
        <f>C4</f>
        <v>Project Initiation (PI)</v>
      </c>
      <c r="D23" s="112">
        <v>950000</v>
      </c>
    </row>
    <row r="24" spans="2:5" ht="15.75" customHeight="1" x14ac:dyDescent="0.2">
      <c r="B24" s="116" t="s">
        <v>141</v>
      </c>
      <c r="C24" s="110" t="s">
        <v>152</v>
      </c>
      <c r="D24" s="112">
        <v>987000</v>
      </c>
    </row>
    <row r="25" spans="2:5" ht="15.75" customHeight="1" x14ac:dyDescent="0.2">
      <c r="B25" s="116" t="s">
        <v>142</v>
      </c>
      <c r="C25" s="110" t="s">
        <v>153</v>
      </c>
      <c r="D25" s="112">
        <v>1026000</v>
      </c>
    </row>
    <row r="26" spans="2:5" ht="15.75" customHeight="1" x14ac:dyDescent="0.2">
      <c r="B26" s="116" t="s">
        <v>143</v>
      </c>
      <c r="C26" s="110" t="s">
        <v>154</v>
      </c>
      <c r="D26" s="112">
        <v>1067000</v>
      </c>
    </row>
    <row r="27" spans="2:5" ht="15.75" customHeight="1" x14ac:dyDescent="0.2">
      <c r="B27" s="116" t="s">
        <v>144</v>
      </c>
      <c r="C27" s="110" t="s">
        <v>155</v>
      </c>
      <c r="D27" s="112">
        <v>1109000</v>
      </c>
    </row>
    <row r="28" spans="2:5" ht="15.75" customHeight="1" x14ac:dyDescent="0.2">
      <c r="B28" s="116" t="s">
        <v>145</v>
      </c>
      <c r="C28" s="110" t="s">
        <v>156</v>
      </c>
      <c r="D28" s="112">
        <v>1153000</v>
      </c>
    </row>
    <row r="29" spans="2:5" ht="15.75" customHeight="1" x14ac:dyDescent="0.2">
      <c r="B29" s="116" t="s">
        <v>146</v>
      </c>
      <c r="C29" s="110" t="s">
        <v>157</v>
      </c>
      <c r="D29" s="112">
        <v>1199000</v>
      </c>
    </row>
    <row r="30" spans="2:5" ht="15.75" customHeight="1" x14ac:dyDescent="0.2">
      <c r="B30" s="116" t="s">
        <v>147</v>
      </c>
      <c r="C30" s="110" t="s">
        <v>158</v>
      </c>
      <c r="D30" s="112">
        <v>1246000</v>
      </c>
    </row>
    <row r="31" spans="2:5" ht="15.75" customHeight="1" x14ac:dyDescent="0.2">
      <c r="B31" s="116" t="s">
        <v>148</v>
      </c>
      <c r="C31" s="110" t="s">
        <v>159</v>
      </c>
      <c r="D31" s="112">
        <v>1295000</v>
      </c>
    </row>
    <row r="32" spans="2:5" ht="15.75" customHeight="1" x14ac:dyDescent="0.2">
      <c r="B32" s="116" t="s">
        <v>149</v>
      </c>
      <c r="C32" s="110" t="s">
        <v>160</v>
      </c>
      <c r="D32" s="112">
        <v>1346000</v>
      </c>
    </row>
    <row r="33" spans="2:5" ht="15.75" customHeight="1" x14ac:dyDescent="0.2">
      <c r="B33" s="116" t="s">
        <v>161</v>
      </c>
      <c r="C33" s="110" t="s">
        <v>162</v>
      </c>
      <c r="D33" s="112">
        <v>1399000</v>
      </c>
    </row>
    <row r="34" spans="2:5" ht="15.75" customHeight="1" x14ac:dyDescent="0.2">
      <c r="B34" s="116" t="s">
        <v>163</v>
      </c>
      <c r="C34" s="110" t="s">
        <v>164</v>
      </c>
      <c r="D34" s="112">
        <v>727000</v>
      </c>
    </row>
    <row r="35" spans="2:5" ht="15.75" customHeight="1" x14ac:dyDescent="0.2">
      <c r="B35" s="308" t="s">
        <v>165</v>
      </c>
      <c r="C35" s="309"/>
      <c r="D35" s="112"/>
    </row>
    <row r="36" spans="2:5" ht="15.75" customHeight="1" x14ac:dyDescent="0.2">
      <c r="B36" s="116" t="s">
        <v>151</v>
      </c>
      <c r="C36" s="110" t="str">
        <f>C4</f>
        <v>Project Initiation (PI)</v>
      </c>
      <c r="D36" s="112">
        <v>250000</v>
      </c>
    </row>
    <row r="37" spans="2:5" ht="15.75" customHeight="1" x14ac:dyDescent="0.2">
      <c r="B37" s="116" t="s">
        <v>141</v>
      </c>
      <c r="C37" s="110" t="s">
        <v>152</v>
      </c>
      <c r="D37" s="112">
        <v>500000</v>
      </c>
    </row>
    <row r="38" spans="2:5" ht="15.75" customHeight="1" x14ac:dyDescent="0.2">
      <c r="B38" s="116" t="s">
        <v>142</v>
      </c>
      <c r="C38" s="110" t="s">
        <v>153</v>
      </c>
      <c r="D38" s="112">
        <v>1000000</v>
      </c>
    </row>
    <row r="39" spans="2:5" ht="15.75" customHeight="1" x14ac:dyDescent="0.2">
      <c r="B39" s="116" t="s">
        <v>143</v>
      </c>
      <c r="C39" s="110" t="s">
        <v>154</v>
      </c>
      <c r="D39" s="112">
        <v>1030000</v>
      </c>
    </row>
    <row r="40" spans="2:5" ht="15.75" customHeight="1" x14ac:dyDescent="0.2">
      <c r="B40" s="116" t="s">
        <v>144</v>
      </c>
      <c r="C40" s="110" t="s">
        <v>155</v>
      </c>
      <c r="D40" s="112">
        <v>1060000</v>
      </c>
    </row>
    <row r="41" spans="2:5" ht="15.75" customHeight="1" x14ac:dyDescent="0.2">
      <c r="B41" s="116" t="s">
        <v>145</v>
      </c>
      <c r="C41" s="110" t="s">
        <v>156</v>
      </c>
      <c r="D41" s="112">
        <v>1090000</v>
      </c>
    </row>
    <row r="42" spans="2:5" ht="15.75" customHeight="1" x14ac:dyDescent="0.2">
      <c r="B42" s="116" t="s">
        <v>146</v>
      </c>
      <c r="C42" s="110" t="s">
        <v>157</v>
      </c>
      <c r="D42" s="112">
        <v>1120000</v>
      </c>
    </row>
    <row r="43" spans="2:5" ht="15.75" customHeight="1" x14ac:dyDescent="0.2">
      <c r="B43" s="116" t="s">
        <v>147</v>
      </c>
      <c r="C43" s="110" t="s">
        <v>158</v>
      </c>
      <c r="D43" s="112">
        <v>1150000</v>
      </c>
    </row>
    <row r="44" spans="2:5" ht="15.75" customHeight="1" x14ac:dyDescent="0.2">
      <c r="B44" s="116" t="s">
        <v>148</v>
      </c>
      <c r="C44" s="110" t="s">
        <v>159</v>
      </c>
      <c r="D44" s="112">
        <v>1180000</v>
      </c>
    </row>
    <row r="45" spans="2:5" ht="15.75" customHeight="1" x14ac:dyDescent="0.2">
      <c r="B45" s="116" t="s">
        <v>149</v>
      </c>
      <c r="C45" s="110" t="s">
        <v>160</v>
      </c>
      <c r="D45" s="112">
        <v>1220000</v>
      </c>
    </row>
    <row r="46" spans="2:5" ht="15.75" customHeight="1" x14ac:dyDescent="0.2">
      <c r="B46" s="116" t="s">
        <v>161</v>
      </c>
      <c r="C46" s="110" t="s">
        <v>162</v>
      </c>
      <c r="D46" s="112">
        <v>1260000</v>
      </c>
      <c r="E46" s="121"/>
    </row>
    <row r="47" spans="2:5" ht="15.75" customHeight="1" x14ac:dyDescent="0.2">
      <c r="B47" s="116" t="s">
        <v>163</v>
      </c>
      <c r="C47" s="110" t="s">
        <v>164</v>
      </c>
      <c r="D47" s="112">
        <v>650000</v>
      </c>
    </row>
    <row r="48" spans="2:5" ht="13.5" thickBot="1" x14ac:dyDescent="0.25">
      <c r="B48" s="306" t="s">
        <v>166</v>
      </c>
      <c r="C48" s="307"/>
      <c r="D48" s="117">
        <f>SUM(D4:D47)</f>
        <v>54914000</v>
      </c>
    </row>
    <row r="50" spans="2:4" ht="22.5" customHeight="1" thickBot="1" x14ac:dyDescent="0.25"/>
    <row r="51" spans="2:4" ht="19.5" customHeight="1" thickBot="1" x14ac:dyDescent="0.25">
      <c r="B51" s="298" t="s">
        <v>167</v>
      </c>
      <c r="C51" s="299"/>
      <c r="D51" s="300"/>
    </row>
    <row r="52" spans="2:4" ht="15.75" customHeight="1" thickBot="1" x14ac:dyDescent="0.25">
      <c r="B52" s="106" t="s">
        <v>124</v>
      </c>
      <c r="C52" s="107" t="s">
        <v>125</v>
      </c>
      <c r="D52" s="108" t="s">
        <v>126</v>
      </c>
    </row>
    <row r="53" spans="2:4" ht="15.75" customHeight="1" x14ac:dyDescent="0.2">
      <c r="B53" s="310" t="s">
        <v>168</v>
      </c>
      <c r="C53" s="311"/>
      <c r="D53" s="115"/>
    </row>
    <row r="54" spans="2:4" ht="15.75" customHeight="1" x14ac:dyDescent="0.2">
      <c r="B54" s="114" t="s">
        <v>151</v>
      </c>
      <c r="C54" s="301" t="s">
        <v>140</v>
      </c>
      <c r="D54" s="115">
        <v>1200000</v>
      </c>
    </row>
    <row r="55" spans="2:4" ht="15.75" customHeight="1" x14ac:dyDescent="0.2">
      <c r="B55" s="114" t="s">
        <v>141</v>
      </c>
      <c r="C55" s="302"/>
      <c r="D55" s="115">
        <v>1248000</v>
      </c>
    </row>
    <row r="56" spans="2:4" ht="15.75" customHeight="1" x14ac:dyDescent="0.2">
      <c r="B56" s="114" t="s">
        <v>142</v>
      </c>
      <c r="C56" s="302"/>
      <c r="D56" s="115">
        <v>1298000</v>
      </c>
    </row>
    <row r="57" spans="2:4" ht="15.75" customHeight="1" x14ac:dyDescent="0.2">
      <c r="B57" s="114" t="s">
        <v>143</v>
      </c>
      <c r="C57" s="302"/>
      <c r="D57" s="115">
        <v>1350000</v>
      </c>
    </row>
    <row r="58" spans="2:4" ht="15.75" customHeight="1" x14ac:dyDescent="0.2">
      <c r="B58" s="114" t="s">
        <v>144</v>
      </c>
      <c r="C58" s="302"/>
      <c r="D58" s="115">
        <v>1404000</v>
      </c>
    </row>
    <row r="59" spans="2:4" ht="15.75" customHeight="1" x14ac:dyDescent="0.2">
      <c r="B59" s="114" t="s">
        <v>145</v>
      </c>
      <c r="C59" s="302"/>
      <c r="D59" s="115">
        <v>1460000</v>
      </c>
    </row>
    <row r="60" spans="2:4" ht="15.75" customHeight="1" x14ac:dyDescent="0.2">
      <c r="B60" s="114" t="s">
        <v>146</v>
      </c>
      <c r="C60" s="302"/>
      <c r="D60" s="115">
        <v>1518000</v>
      </c>
    </row>
    <row r="61" spans="2:4" ht="15.75" customHeight="1" x14ac:dyDescent="0.2">
      <c r="B61" s="114" t="s">
        <v>147</v>
      </c>
      <c r="C61" s="302"/>
      <c r="D61" s="115">
        <v>1579000</v>
      </c>
    </row>
    <row r="62" spans="2:4" ht="15.75" customHeight="1" x14ac:dyDescent="0.2">
      <c r="B62" s="114" t="s">
        <v>148</v>
      </c>
      <c r="C62" s="302"/>
      <c r="D62" s="115">
        <v>1642000</v>
      </c>
    </row>
    <row r="63" spans="2:4" ht="15.75" customHeight="1" x14ac:dyDescent="0.2">
      <c r="B63" s="114" t="s">
        <v>149</v>
      </c>
      <c r="C63" s="302"/>
      <c r="D63" s="115">
        <v>1708000</v>
      </c>
    </row>
    <row r="64" spans="2:4" ht="15.75" customHeight="1" x14ac:dyDescent="0.2">
      <c r="B64" s="114" t="s">
        <v>169</v>
      </c>
      <c r="C64" s="303"/>
      <c r="D64" s="115">
        <v>888000</v>
      </c>
    </row>
    <row r="65" spans="2:4" ht="15.75" customHeight="1" x14ac:dyDescent="0.2">
      <c r="B65" s="304" t="s">
        <v>170</v>
      </c>
      <c r="C65" s="305"/>
      <c r="D65" s="115"/>
    </row>
    <row r="66" spans="2:4" ht="15.75" customHeight="1" x14ac:dyDescent="0.2">
      <c r="B66" s="114" t="s">
        <v>151</v>
      </c>
      <c r="C66" s="301" t="s">
        <v>140</v>
      </c>
      <c r="D66" s="115">
        <v>120000</v>
      </c>
    </row>
    <row r="67" spans="2:4" ht="15.75" customHeight="1" x14ac:dyDescent="0.2">
      <c r="B67" s="114" t="s">
        <v>141</v>
      </c>
      <c r="C67" s="302"/>
      <c r="D67" s="115">
        <v>125000</v>
      </c>
    </row>
    <row r="68" spans="2:4" ht="15.75" customHeight="1" x14ac:dyDescent="0.2">
      <c r="B68" s="114" t="s">
        <v>142</v>
      </c>
      <c r="C68" s="302"/>
      <c r="D68" s="115">
        <v>130000</v>
      </c>
    </row>
    <row r="69" spans="2:4" ht="15.75" customHeight="1" x14ac:dyDescent="0.2">
      <c r="B69" s="114" t="s">
        <v>143</v>
      </c>
      <c r="C69" s="302"/>
      <c r="D69" s="115">
        <v>135000</v>
      </c>
    </row>
    <row r="70" spans="2:4" ht="15.75" customHeight="1" x14ac:dyDescent="0.2">
      <c r="B70" s="114" t="s">
        <v>144</v>
      </c>
      <c r="C70" s="302"/>
      <c r="D70" s="115">
        <v>140000</v>
      </c>
    </row>
    <row r="71" spans="2:4" ht="15.75" customHeight="1" x14ac:dyDescent="0.2">
      <c r="B71" s="114" t="s">
        <v>145</v>
      </c>
      <c r="C71" s="302"/>
      <c r="D71" s="115">
        <v>146000</v>
      </c>
    </row>
    <row r="72" spans="2:4" ht="15.75" customHeight="1" x14ac:dyDescent="0.2">
      <c r="B72" s="114" t="s">
        <v>146</v>
      </c>
      <c r="C72" s="302"/>
      <c r="D72" s="115">
        <v>152000</v>
      </c>
    </row>
    <row r="73" spans="2:4" ht="15.75" customHeight="1" x14ac:dyDescent="0.2">
      <c r="B73" s="114" t="s">
        <v>147</v>
      </c>
      <c r="C73" s="302"/>
      <c r="D73" s="115">
        <v>158000</v>
      </c>
    </row>
    <row r="74" spans="2:4" ht="15.75" customHeight="1" x14ac:dyDescent="0.2">
      <c r="B74" s="114" t="s">
        <v>148</v>
      </c>
      <c r="C74" s="302"/>
      <c r="D74" s="115">
        <v>164000</v>
      </c>
    </row>
    <row r="75" spans="2:4" ht="15.75" customHeight="1" x14ac:dyDescent="0.2">
      <c r="B75" s="114" t="s">
        <v>149</v>
      </c>
      <c r="C75" s="302"/>
      <c r="D75" s="115">
        <v>171000</v>
      </c>
    </row>
    <row r="76" spans="2:4" ht="15.75" customHeight="1" x14ac:dyDescent="0.2">
      <c r="B76" s="114" t="s">
        <v>169</v>
      </c>
      <c r="C76" s="303"/>
      <c r="D76" s="115">
        <v>89000</v>
      </c>
    </row>
    <row r="77" spans="2:4" ht="13.5" thickBot="1" x14ac:dyDescent="0.25">
      <c r="B77" s="306" t="s">
        <v>171</v>
      </c>
      <c r="C77" s="307"/>
      <c r="D77" s="117">
        <f>SUM(D54:D76)</f>
        <v>16825000</v>
      </c>
    </row>
  </sheetData>
  <mergeCells count="13">
    <mergeCell ref="B2:D2"/>
    <mergeCell ref="B51:D51"/>
    <mergeCell ref="C11:C21"/>
    <mergeCell ref="B65:C65"/>
    <mergeCell ref="B77:C77"/>
    <mergeCell ref="C54:C64"/>
    <mergeCell ref="C66:C76"/>
    <mergeCell ref="B5:C5"/>
    <mergeCell ref="B10:C10"/>
    <mergeCell ref="B22:C22"/>
    <mergeCell ref="B35:C35"/>
    <mergeCell ref="B48:C48"/>
    <mergeCell ref="B53:C53"/>
  </mergeCells>
  <phoneticPr fontId="3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F46E6-DE9B-41B9-8DCC-1E3D4F529D4E}">
  <dimension ref="A1:G64"/>
  <sheetViews>
    <sheetView topLeftCell="A25" zoomScale="110" zoomScaleNormal="110" workbookViewId="0">
      <selection activeCell="A2" sqref="A2:D2"/>
    </sheetView>
  </sheetViews>
  <sheetFormatPr defaultColWidth="8.83203125" defaultRowHeight="12.75" x14ac:dyDescent="0.2"/>
  <cols>
    <col min="1" max="1" width="14.5" style="1" customWidth="1"/>
    <col min="2" max="2" width="40.1640625" style="1" customWidth="1"/>
    <col min="3" max="3" width="17.83203125" style="1" customWidth="1"/>
    <col min="4" max="4" width="17.33203125" style="1" customWidth="1"/>
    <col min="5" max="5" width="17.6640625" style="1" customWidth="1"/>
    <col min="6" max="6" width="18.33203125" style="1" customWidth="1"/>
    <col min="7" max="7" width="23" style="1" customWidth="1"/>
    <col min="8" max="16384" width="8.83203125" style="1"/>
  </cols>
  <sheetData>
    <row r="1" spans="1:7" ht="15.75" x14ac:dyDescent="0.25">
      <c r="A1" s="318" t="s">
        <v>509</v>
      </c>
      <c r="B1" s="319"/>
      <c r="C1" s="319"/>
    </row>
    <row r="2" spans="1:7" ht="15.75" x14ac:dyDescent="0.2">
      <c r="A2" s="316" t="s">
        <v>218</v>
      </c>
      <c r="B2" s="317"/>
      <c r="C2" s="317"/>
      <c r="D2" s="317"/>
    </row>
    <row r="4" spans="1:7" s="125" customFormat="1" ht="25.5" x14ac:dyDescent="0.2">
      <c r="A4" s="320" t="s">
        <v>219</v>
      </c>
      <c r="B4" s="321"/>
      <c r="C4" s="126" t="s">
        <v>172</v>
      </c>
      <c r="D4" s="126" t="s">
        <v>173</v>
      </c>
      <c r="E4" s="126" t="s">
        <v>174</v>
      </c>
      <c r="F4" s="126" t="s">
        <v>175</v>
      </c>
      <c r="G4" s="126" t="s">
        <v>176</v>
      </c>
    </row>
    <row r="5" spans="1:7" s="125" customFormat="1" x14ac:dyDescent="0.2">
      <c r="A5" s="127" t="s">
        <v>177</v>
      </c>
      <c r="B5" s="128"/>
      <c r="C5" s="129">
        <v>4000000</v>
      </c>
      <c r="D5" s="129">
        <v>0</v>
      </c>
      <c r="E5" s="129">
        <v>0</v>
      </c>
      <c r="F5" s="129">
        <v>0</v>
      </c>
      <c r="G5" s="130">
        <f t="shared" ref="G5:G10" si="0">SUM(C5:F5)</f>
        <v>4000000</v>
      </c>
    </row>
    <row r="6" spans="1:7" s="125" customFormat="1" x14ac:dyDescent="0.2">
      <c r="A6" s="127" t="s">
        <v>178</v>
      </c>
      <c r="B6" s="128"/>
      <c r="C6" s="129">
        <v>0</v>
      </c>
      <c r="D6" s="129">
        <v>0</v>
      </c>
      <c r="E6" s="129">
        <v>0</v>
      </c>
      <c r="F6" s="129">
        <v>0</v>
      </c>
      <c r="G6" s="130">
        <f t="shared" si="0"/>
        <v>0</v>
      </c>
    </row>
    <row r="7" spans="1:7" s="125" customFormat="1" x14ac:dyDescent="0.2">
      <c r="A7" s="127" t="s">
        <v>179</v>
      </c>
      <c r="B7" s="128"/>
      <c r="C7" s="129">
        <v>0</v>
      </c>
      <c r="D7" s="129">
        <v>0</v>
      </c>
      <c r="E7" s="129">
        <v>0</v>
      </c>
      <c r="F7" s="129">
        <v>0</v>
      </c>
      <c r="G7" s="130">
        <f t="shared" si="0"/>
        <v>0</v>
      </c>
    </row>
    <row r="8" spans="1:7" s="125" customFormat="1" x14ac:dyDescent="0.2">
      <c r="A8" s="127" t="s">
        <v>180</v>
      </c>
      <c r="B8" s="128"/>
      <c r="C8" s="129">
        <v>3750000</v>
      </c>
      <c r="D8" s="129">
        <v>3750000</v>
      </c>
      <c r="E8" s="129">
        <v>2500000</v>
      </c>
      <c r="F8" s="129">
        <v>2500000</v>
      </c>
      <c r="G8" s="130">
        <f t="shared" si="0"/>
        <v>12500000</v>
      </c>
    </row>
    <row r="9" spans="1:7" s="125" customFormat="1" x14ac:dyDescent="0.2">
      <c r="A9" s="127" t="s">
        <v>181</v>
      </c>
      <c r="B9" s="128"/>
      <c r="C9" s="129">
        <v>5250000</v>
      </c>
      <c r="D9" s="129">
        <v>5250000</v>
      </c>
      <c r="E9" s="129">
        <v>3500000</v>
      </c>
      <c r="F9" s="129">
        <v>3500000</v>
      </c>
      <c r="G9" s="130">
        <f t="shared" si="0"/>
        <v>17500000</v>
      </c>
    </row>
    <row r="10" spans="1:7" s="125" customFormat="1" x14ac:dyDescent="0.2">
      <c r="A10" s="127" t="s">
        <v>182</v>
      </c>
      <c r="B10" s="128"/>
      <c r="C10" s="129">
        <v>6000000</v>
      </c>
      <c r="D10" s="129">
        <v>6000000</v>
      </c>
      <c r="E10" s="129">
        <v>4000000</v>
      </c>
      <c r="F10" s="129">
        <v>4000000</v>
      </c>
      <c r="G10" s="130">
        <f t="shared" si="0"/>
        <v>20000000</v>
      </c>
    </row>
    <row r="11" spans="1:7" s="125" customFormat="1" x14ac:dyDescent="0.2">
      <c r="A11" s="131" t="s">
        <v>171</v>
      </c>
      <c r="B11" s="131"/>
      <c r="C11" s="132">
        <f>SUM(C5:C10)</f>
        <v>19000000</v>
      </c>
      <c r="D11" s="132">
        <f>SUM(D5:D10)</f>
        <v>15000000</v>
      </c>
      <c r="E11" s="132">
        <f>SUM(E5:E10)</f>
        <v>10000000</v>
      </c>
      <c r="F11" s="132">
        <f>SUM(F5:F10)</f>
        <v>10000000</v>
      </c>
      <c r="G11" s="132">
        <f>SUM(G5:G10)</f>
        <v>54000000</v>
      </c>
    </row>
    <row r="12" spans="1:7" s="125" customFormat="1" x14ac:dyDescent="0.2">
      <c r="A12" s="133"/>
      <c r="B12" s="133"/>
      <c r="C12" s="134"/>
      <c r="D12" s="134"/>
      <c r="E12" s="134"/>
      <c r="F12" s="134"/>
      <c r="G12" s="135"/>
    </row>
    <row r="13" spans="1:7" s="125" customFormat="1" ht="37.5" customHeight="1" x14ac:dyDescent="0.2">
      <c r="A13" s="314" t="s">
        <v>183</v>
      </c>
      <c r="B13" s="314"/>
      <c r="C13" s="126" t="s">
        <v>172</v>
      </c>
      <c r="D13" s="126" t="s">
        <v>173</v>
      </c>
      <c r="E13" s="126" t="s">
        <v>174</v>
      </c>
      <c r="F13" s="126" t="s">
        <v>175</v>
      </c>
      <c r="G13" s="136" t="s">
        <v>176</v>
      </c>
    </row>
    <row r="14" spans="1:7" s="125" customFormat="1" ht="38.25" x14ac:dyDescent="0.2">
      <c r="A14" s="137" t="s">
        <v>184</v>
      </c>
      <c r="B14" s="137"/>
      <c r="C14" s="138"/>
      <c r="D14" s="138"/>
      <c r="E14" s="138"/>
      <c r="F14" s="138"/>
      <c r="G14" s="139"/>
    </row>
    <row r="15" spans="1:7" s="125" customFormat="1" x14ac:dyDescent="0.2">
      <c r="A15" s="127" t="s">
        <v>142</v>
      </c>
      <c r="B15" s="127" t="s">
        <v>185</v>
      </c>
      <c r="C15" s="129">
        <v>3000000</v>
      </c>
      <c r="D15" s="129">
        <v>0</v>
      </c>
      <c r="E15" s="129">
        <v>0</v>
      </c>
      <c r="F15" s="129">
        <v>0</v>
      </c>
      <c r="G15" s="140">
        <f>SUM(C15:F15)</f>
        <v>3000000</v>
      </c>
    </row>
    <row r="16" spans="1:7" s="125" customFormat="1" x14ac:dyDescent="0.2">
      <c r="A16" s="127" t="s">
        <v>143</v>
      </c>
      <c r="B16" s="141" t="s">
        <v>186</v>
      </c>
      <c r="C16" s="129">
        <v>0</v>
      </c>
      <c r="D16" s="129">
        <v>2050000</v>
      </c>
      <c r="E16" s="129">
        <v>0</v>
      </c>
      <c r="F16" s="129">
        <v>0</v>
      </c>
      <c r="G16" s="140">
        <f>SUM(C16:F16)</f>
        <v>2050000</v>
      </c>
    </row>
    <row r="17" spans="1:7" s="125" customFormat="1" x14ac:dyDescent="0.2">
      <c r="A17" s="127" t="s">
        <v>144</v>
      </c>
      <c r="B17" s="141" t="s">
        <v>187</v>
      </c>
      <c r="C17" s="129">
        <v>0</v>
      </c>
      <c r="D17" s="129">
        <v>0</v>
      </c>
      <c r="E17" s="129">
        <v>2100000</v>
      </c>
      <c r="F17" s="129">
        <v>0</v>
      </c>
      <c r="G17" s="140">
        <f>SUM(C17:F17)</f>
        <v>2100000</v>
      </c>
    </row>
    <row r="18" spans="1:7" s="125" customFormat="1" x14ac:dyDescent="0.2">
      <c r="A18" s="127" t="s">
        <v>145</v>
      </c>
      <c r="B18" s="141" t="s">
        <v>188</v>
      </c>
      <c r="C18" s="129">
        <v>0</v>
      </c>
      <c r="D18" s="129">
        <v>0</v>
      </c>
      <c r="E18" s="129">
        <v>0</v>
      </c>
      <c r="F18" s="129">
        <v>1620000</v>
      </c>
      <c r="G18" s="140">
        <f>SUM(C18:F18)</f>
        <v>1620000</v>
      </c>
    </row>
    <row r="19" spans="1:7" s="125" customFormat="1" x14ac:dyDescent="0.2">
      <c r="A19" s="142" t="s">
        <v>171</v>
      </c>
      <c r="B19" s="132"/>
      <c r="C19" s="132">
        <f>SUM(C15:C18)</f>
        <v>3000000</v>
      </c>
      <c r="D19" s="132">
        <f>SUM(D15:D18)</f>
        <v>2050000</v>
      </c>
      <c r="E19" s="132">
        <f>SUM(E15:E18)</f>
        <v>2100000</v>
      </c>
      <c r="F19" s="132">
        <f>SUM(F15:F18)</f>
        <v>1620000</v>
      </c>
      <c r="G19" s="132">
        <f>SUM(G15:G18)</f>
        <v>8770000</v>
      </c>
    </row>
    <row r="20" spans="1:7" s="125" customFormat="1" x14ac:dyDescent="0.2">
      <c r="A20" s="143"/>
      <c r="B20" s="143"/>
      <c r="C20" s="134"/>
      <c r="D20" s="134"/>
      <c r="E20" s="134"/>
      <c r="F20" s="134"/>
      <c r="G20" s="144"/>
    </row>
    <row r="21" spans="1:7" s="125" customFormat="1" x14ac:dyDescent="0.2">
      <c r="A21" s="145"/>
      <c r="B21" s="145"/>
      <c r="C21" s="135"/>
      <c r="D21" s="135"/>
      <c r="E21" s="135"/>
      <c r="F21" s="135"/>
      <c r="G21" s="135"/>
    </row>
    <row r="22" spans="1:7" s="125" customFormat="1" ht="15" customHeight="1" x14ac:dyDescent="0.2">
      <c r="A22" s="314" t="s">
        <v>138</v>
      </c>
      <c r="B22" s="315"/>
      <c r="C22" s="126" t="s">
        <v>172</v>
      </c>
      <c r="D22" s="126" t="s">
        <v>173</v>
      </c>
      <c r="E22" s="126" t="s">
        <v>174</v>
      </c>
      <c r="F22" s="126" t="s">
        <v>175</v>
      </c>
      <c r="G22" s="126" t="s">
        <v>176</v>
      </c>
    </row>
    <row r="23" spans="1:7" s="125" customFormat="1" ht="38.25" x14ac:dyDescent="0.2">
      <c r="A23" s="137" t="s">
        <v>184</v>
      </c>
      <c r="B23" s="146"/>
      <c r="C23" s="126"/>
      <c r="D23" s="126"/>
      <c r="E23" s="126"/>
      <c r="F23" s="126"/>
      <c r="G23" s="126"/>
    </row>
    <row r="24" spans="1:7" s="125" customFormat="1" ht="27.75" customHeight="1" x14ac:dyDescent="0.2">
      <c r="A24" s="127" t="s">
        <v>143</v>
      </c>
      <c r="B24" s="147" t="s">
        <v>189</v>
      </c>
      <c r="C24" s="129">
        <v>770000</v>
      </c>
      <c r="D24" s="129">
        <v>0</v>
      </c>
      <c r="E24" s="129">
        <v>0</v>
      </c>
      <c r="F24" s="129">
        <v>0</v>
      </c>
      <c r="G24" s="148">
        <f t="shared" ref="G24:G32" si="1">SUM(C24:F24)</f>
        <v>770000</v>
      </c>
    </row>
    <row r="25" spans="1:7" s="125" customFormat="1" ht="28.5" customHeight="1" x14ac:dyDescent="0.2">
      <c r="A25" s="127" t="s">
        <v>144</v>
      </c>
      <c r="B25" s="149" t="s">
        <v>190</v>
      </c>
      <c r="C25" s="129">
        <v>1310000</v>
      </c>
      <c r="D25" s="129">
        <v>550000</v>
      </c>
      <c r="E25" s="129">
        <v>0</v>
      </c>
      <c r="F25" s="129">
        <v>0</v>
      </c>
      <c r="G25" s="148">
        <f t="shared" si="1"/>
        <v>1860000</v>
      </c>
    </row>
    <row r="26" spans="1:7" s="125" customFormat="1" ht="24.75" customHeight="1" x14ac:dyDescent="0.2">
      <c r="A26" s="127" t="s">
        <v>145</v>
      </c>
      <c r="B26" s="149" t="s">
        <v>191</v>
      </c>
      <c r="C26" s="129">
        <v>750000</v>
      </c>
      <c r="D26" s="129">
        <v>840000</v>
      </c>
      <c r="E26" s="129">
        <v>650000</v>
      </c>
      <c r="F26" s="129">
        <v>0</v>
      </c>
      <c r="G26" s="148">
        <f t="shared" si="1"/>
        <v>2240000</v>
      </c>
    </row>
    <row r="27" spans="1:7" s="125" customFormat="1" ht="25.5" customHeight="1" x14ac:dyDescent="0.2">
      <c r="A27" s="127" t="s">
        <v>146</v>
      </c>
      <c r="B27" s="149" t="s">
        <v>192</v>
      </c>
      <c r="C27" s="129">
        <v>440000</v>
      </c>
      <c r="D27" s="129">
        <v>580000</v>
      </c>
      <c r="E27" s="129">
        <v>630000</v>
      </c>
      <c r="F27" s="129">
        <v>590000</v>
      </c>
      <c r="G27" s="148">
        <f t="shared" si="1"/>
        <v>2240000</v>
      </c>
    </row>
    <row r="28" spans="1:7" s="125" customFormat="1" x14ac:dyDescent="0.2">
      <c r="A28" s="127" t="s">
        <v>147</v>
      </c>
      <c r="B28" s="150" t="s">
        <v>193</v>
      </c>
      <c r="C28" s="129">
        <v>450000</v>
      </c>
      <c r="D28" s="129">
        <v>450000</v>
      </c>
      <c r="E28" s="129">
        <v>380000</v>
      </c>
      <c r="F28" s="129">
        <v>450000</v>
      </c>
      <c r="G28" s="148">
        <f t="shared" si="1"/>
        <v>1730000</v>
      </c>
    </row>
    <row r="29" spans="1:7" s="125" customFormat="1" x14ac:dyDescent="0.2">
      <c r="A29" s="127" t="s">
        <v>148</v>
      </c>
      <c r="B29" s="150"/>
      <c r="C29" s="129">
        <v>460000</v>
      </c>
      <c r="D29" s="129">
        <v>460000</v>
      </c>
      <c r="E29" s="129">
        <v>350000</v>
      </c>
      <c r="F29" s="129">
        <v>230000</v>
      </c>
      <c r="G29" s="148">
        <f t="shared" si="1"/>
        <v>1500000</v>
      </c>
    </row>
    <row r="30" spans="1:7" s="125" customFormat="1" x14ac:dyDescent="0.2">
      <c r="A30" s="127" t="s">
        <v>149</v>
      </c>
      <c r="B30" s="150"/>
      <c r="C30" s="129">
        <v>480000</v>
      </c>
      <c r="D30" s="129">
        <v>480000</v>
      </c>
      <c r="E30" s="129">
        <v>360000</v>
      </c>
      <c r="F30" s="129">
        <v>240000</v>
      </c>
      <c r="G30" s="148">
        <f t="shared" si="1"/>
        <v>1560000</v>
      </c>
    </row>
    <row r="31" spans="1:7" s="125" customFormat="1" x14ac:dyDescent="0.2">
      <c r="A31" s="127" t="s">
        <v>161</v>
      </c>
      <c r="B31" s="150"/>
      <c r="C31" s="129">
        <v>490000</v>
      </c>
      <c r="D31" s="129">
        <v>490000</v>
      </c>
      <c r="E31" s="129">
        <v>370000</v>
      </c>
      <c r="F31" s="129">
        <v>240000</v>
      </c>
      <c r="G31" s="148">
        <f t="shared" si="1"/>
        <v>1590000</v>
      </c>
    </row>
    <row r="32" spans="1:7" s="125" customFormat="1" ht="25.5" x14ac:dyDescent="0.2">
      <c r="A32" s="141" t="s">
        <v>194</v>
      </c>
      <c r="B32" s="150"/>
      <c r="C32" s="129">
        <v>250000</v>
      </c>
      <c r="D32" s="129">
        <v>250000</v>
      </c>
      <c r="E32" s="129">
        <v>190000</v>
      </c>
      <c r="F32" s="129">
        <v>120000</v>
      </c>
      <c r="G32" s="148">
        <f t="shared" si="1"/>
        <v>810000</v>
      </c>
    </row>
    <row r="33" spans="1:7" s="125" customFormat="1" x14ac:dyDescent="0.2">
      <c r="A33" s="142" t="s">
        <v>171</v>
      </c>
      <c r="B33" s="132"/>
      <c r="C33" s="132">
        <f>SUM(C24:C32)</f>
        <v>5400000</v>
      </c>
      <c r="D33" s="132">
        <f>SUM(D24:D32)</f>
        <v>4100000</v>
      </c>
      <c r="E33" s="132">
        <f>SUM(E24:E32)</f>
        <v>2930000</v>
      </c>
      <c r="F33" s="132">
        <f>SUM(F24:F32)</f>
        <v>1870000</v>
      </c>
      <c r="G33" s="151">
        <f>SUM(G24:G32)</f>
        <v>14300000</v>
      </c>
    </row>
    <row r="34" spans="1:7" s="125" customFormat="1" x14ac:dyDescent="0.2"/>
    <row r="35" spans="1:7" s="125" customFormat="1" x14ac:dyDescent="0.2">
      <c r="A35" s="322" t="s">
        <v>195</v>
      </c>
      <c r="B35" s="323"/>
      <c r="C35" s="126" t="s">
        <v>172</v>
      </c>
      <c r="D35" s="126" t="s">
        <v>173</v>
      </c>
      <c r="E35" s="126" t="s">
        <v>174</v>
      </c>
      <c r="F35" s="126" t="s">
        <v>175</v>
      </c>
      <c r="G35" s="126" t="s">
        <v>171</v>
      </c>
    </row>
    <row r="36" spans="1:7" s="125" customFormat="1" ht="38.25" x14ac:dyDescent="0.2">
      <c r="A36" s="146" t="s">
        <v>184</v>
      </c>
      <c r="B36" s="146" t="s">
        <v>196</v>
      </c>
      <c r="C36" s="126"/>
      <c r="D36" s="126"/>
      <c r="E36" s="126"/>
      <c r="F36" s="126"/>
      <c r="G36" s="126"/>
    </row>
    <row r="37" spans="1:7" s="125" customFormat="1" x14ac:dyDescent="0.2">
      <c r="A37" s="127" t="s">
        <v>197</v>
      </c>
      <c r="B37" s="127" t="s">
        <v>198</v>
      </c>
      <c r="C37" s="129">
        <v>300000</v>
      </c>
      <c r="D37" s="129">
        <v>0</v>
      </c>
      <c r="E37" s="129">
        <v>0</v>
      </c>
      <c r="F37" s="129">
        <v>0</v>
      </c>
      <c r="G37" s="130">
        <f t="shared" ref="G37:G46" si="2">SUM(C37:F37)</f>
        <v>300000</v>
      </c>
    </row>
    <row r="38" spans="1:7" s="125" customFormat="1" x14ac:dyDescent="0.2">
      <c r="A38" s="127" t="s">
        <v>199</v>
      </c>
      <c r="B38" s="127" t="s">
        <v>200</v>
      </c>
      <c r="C38" s="129">
        <v>310000</v>
      </c>
      <c r="D38" s="129">
        <v>310000</v>
      </c>
      <c r="E38" s="129">
        <v>0</v>
      </c>
      <c r="F38" s="129">
        <v>0</v>
      </c>
      <c r="G38" s="130">
        <f t="shared" si="2"/>
        <v>620000</v>
      </c>
    </row>
    <row r="39" spans="1:7" s="125" customFormat="1" x14ac:dyDescent="0.2">
      <c r="A39" s="127" t="s">
        <v>201</v>
      </c>
      <c r="B39" s="127" t="s">
        <v>202</v>
      </c>
      <c r="C39" s="129">
        <v>320000</v>
      </c>
      <c r="D39" s="129">
        <v>320000</v>
      </c>
      <c r="E39" s="129">
        <v>210000</v>
      </c>
      <c r="F39" s="129">
        <v>0</v>
      </c>
      <c r="G39" s="130">
        <f t="shared" si="2"/>
        <v>850000</v>
      </c>
    </row>
    <row r="40" spans="1:7" s="125" customFormat="1" x14ac:dyDescent="0.2">
      <c r="A40" s="127" t="s">
        <v>203</v>
      </c>
      <c r="B40" s="127" t="s">
        <v>204</v>
      </c>
      <c r="C40" s="129">
        <v>320000</v>
      </c>
      <c r="D40" s="129">
        <v>320000</v>
      </c>
      <c r="E40" s="129">
        <v>220000</v>
      </c>
      <c r="F40" s="129">
        <v>220000</v>
      </c>
      <c r="G40" s="130">
        <f t="shared" si="2"/>
        <v>1080000</v>
      </c>
    </row>
    <row r="41" spans="1:7" s="125" customFormat="1" x14ac:dyDescent="0.2">
      <c r="A41" s="127" t="s">
        <v>205</v>
      </c>
      <c r="B41" s="127" t="s">
        <v>206</v>
      </c>
      <c r="C41" s="129">
        <v>330000</v>
      </c>
      <c r="D41" s="129">
        <v>330000</v>
      </c>
      <c r="E41" s="129">
        <v>220000</v>
      </c>
      <c r="F41" s="129">
        <v>220000</v>
      </c>
      <c r="G41" s="130">
        <f t="shared" si="2"/>
        <v>1100000</v>
      </c>
    </row>
    <row r="42" spans="1:7" s="125" customFormat="1" x14ac:dyDescent="0.2">
      <c r="A42" s="127" t="s">
        <v>207</v>
      </c>
      <c r="B42" s="127" t="s">
        <v>208</v>
      </c>
      <c r="C42" s="129">
        <v>340000</v>
      </c>
      <c r="D42" s="129">
        <v>340000</v>
      </c>
      <c r="E42" s="129">
        <v>230000</v>
      </c>
      <c r="F42" s="129">
        <v>230000</v>
      </c>
      <c r="G42" s="130">
        <f t="shared" si="2"/>
        <v>1140000</v>
      </c>
    </row>
    <row r="43" spans="1:7" s="125" customFormat="1" x14ac:dyDescent="0.2">
      <c r="A43" s="127" t="s">
        <v>209</v>
      </c>
      <c r="B43" s="127" t="s">
        <v>210</v>
      </c>
      <c r="C43" s="129">
        <v>350000</v>
      </c>
      <c r="D43" s="129">
        <v>350000</v>
      </c>
      <c r="E43" s="129">
        <v>230000</v>
      </c>
      <c r="F43" s="129">
        <v>230000</v>
      </c>
      <c r="G43" s="130">
        <f t="shared" si="2"/>
        <v>1160000</v>
      </c>
    </row>
    <row r="44" spans="1:7" s="125" customFormat="1" x14ac:dyDescent="0.2">
      <c r="A44" s="127" t="s">
        <v>211</v>
      </c>
      <c r="B44" s="127" t="s">
        <v>212</v>
      </c>
      <c r="C44" s="129">
        <v>360000</v>
      </c>
      <c r="D44" s="129">
        <v>360000</v>
      </c>
      <c r="E44" s="129">
        <v>240000</v>
      </c>
      <c r="F44" s="129">
        <v>240000</v>
      </c>
      <c r="G44" s="130">
        <f t="shared" si="2"/>
        <v>1200000</v>
      </c>
    </row>
    <row r="45" spans="1:7" s="125" customFormat="1" x14ac:dyDescent="0.2">
      <c r="A45" s="127" t="s">
        <v>213</v>
      </c>
      <c r="B45" s="127" t="s">
        <v>214</v>
      </c>
      <c r="C45" s="129">
        <v>370000</v>
      </c>
      <c r="D45" s="129">
        <v>370000</v>
      </c>
      <c r="E45" s="129">
        <v>240000</v>
      </c>
      <c r="F45" s="129">
        <v>240000</v>
      </c>
      <c r="G45" s="130">
        <f t="shared" si="2"/>
        <v>1220000</v>
      </c>
    </row>
    <row r="46" spans="1:7" s="125" customFormat="1" x14ac:dyDescent="0.2">
      <c r="A46" s="127" t="s">
        <v>215</v>
      </c>
      <c r="B46" s="127" t="s">
        <v>221</v>
      </c>
      <c r="C46" s="129">
        <v>190000</v>
      </c>
      <c r="D46" s="129">
        <v>190000</v>
      </c>
      <c r="E46" s="129">
        <v>120000</v>
      </c>
      <c r="F46" s="129">
        <v>120000</v>
      </c>
      <c r="G46" s="130">
        <f t="shared" si="2"/>
        <v>620000</v>
      </c>
    </row>
    <row r="47" spans="1:7" s="125" customFormat="1" x14ac:dyDescent="0.2">
      <c r="A47" s="131" t="s">
        <v>171</v>
      </c>
      <c r="B47" s="131"/>
      <c r="C47" s="132">
        <f>SUM(C37:C46)</f>
        <v>3190000</v>
      </c>
      <c r="D47" s="132">
        <f>SUM(D37:D46)</f>
        <v>2890000</v>
      </c>
      <c r="E47" s="132">
        <f>SUM(E37:E46)</f>
        <v>1710000</v>
      </c>
      <c r="F47" s="132">
        <f>SUM(F37:F46)</f>
        <v>1500000</v>
      </c>
      <c r="G47" s="132">
        <f>SUM(G37:G46)</f>
        <v>9290000</v>
      </c>
    </row>
    <row r="48" spans="1:7" s="125" customFormat="1" x14ac:dyDescent="0.2">
      <c r="A48" s="127"/>
      <c r="B48" s="152"/>
      <c r="C48" s="153"/>
      <c r="D48" s="153"/>
      <c r="E48" s="153"/>
      <c r="F48" s="153"/>
      <c r="G48" s="135"/>
    </row>
    <row r="49" spans="1:7" s="125" customFormat="1" x14ac:dyDescent="0.2">
      <c r="A49" s="314" t="s">
        <v>216</v>
      </c>
      <c r="B49" s="315"/>
      <c r="C49" s="126" t="s">
        <v>172</v>
      </c>
      <c r="D49" s="126" t="s">
        <v>173</v>
      </c>
      <c r="E49" s="126" t="s">
        <v>174</v>
      </c>
      <c r="F49" s="126" t="s">
        <v>175</v>
      </c>
      <c r="G49" s="126" t="s">
        <v>171</v>
      </c>
    </row>
    <row r="50" spans="1:7" s="125" customFormat="1" ht="25.5" x14ac:dyDescent="0.2">
      <c r="A50" s="146" t="s">
        <v>217</v>
      </c>
      <c r="B50" s="146" t="s">
        <v>196</v>
      </c>
      <c r="C50" s="126"/>
      <c r="D50" s="126"/>
      <c r="E50" s="126"/>
      <c r="F50" s="126"/>
      <c r="G50" s="126"/>
    </row>
    <row r="51" spans="1:7" s="125" customFormat="1" x14ac:dyDescent="0.2">
      <c r="A51" s="127" t="s">
        <v>197</v>
      </c>
      <c r="B51" s="127" t="s">
        <v>198</v>
      </c>
      <c r="C51" s="129">
        <v>300000</v>
      </c>
      <c r="D51" s="129">
        <v>0</v>
      </c>
      <c r="E51" s="129">
        <v>0</v>
      </c>
      <c r="F51" s="129">
        <v>0</v>
      </c>
      <c r="G51" s="130">
        <f t="shared" ref="G51:G60" si="3">SUM(C51:F51)</f>
        <v>300000</v>
      </c>
    </row>
    <row r="52" spans="1:7" s="125" customFormat="1" x14ac:dyDescent="0.2">
      <c r="A52" s="127" t="s">
        <v>199</v>
      </c>
      <c r="B52" s="127" t="s">
        <v>200</v>
      </c>
      <c r="C52" s="129">
        <v>310000</v>
      </c>
      <c r="D52" s="129">
        <v>310000</v>
      </c>
      <c r="E52" s="129">
        <v>0</v>
      </c>
      <c r="F52" s="129">
        <v>0</v>
      </c>
      <c r="G52" s="130">
        <f t="shared" si="3"/>
        <v>620000</v>
      </c>
    </row>
    <row r="53" spans="1:7" s="125" customFormat="1" x14ac:dyDescent="0.2">
      <c r="A53" s="127" t="s">
        <v>201</v>
      </c>
      <c r="B53" s="127" t="s">
        <v>202</v>
      </c>
      <c r="C53" s="129">
        <v>320000</v>
      </c>
      <c r="D53" s="129">
        <v>320000</v>
      </c>
      <c r="E53" s="129">
        <v>210000</v>
      </c>
      <c r="F53" s="129">
        <v>0</v>
      </c>
      <c r="G53" s="130">
        <f t="shared" si="3"/>
        <v>850000</v>
      </c>
    </row>
    <row r="54" spans="1:7" s="125" customFormat="1" x14ac:dyDescent="0.2">
      <c r="A54" s="127" t="s">
        <v>203</v>
      </c>
      <c r="B54" s="127" t="s">
        <v>204</v>
      </c>
      <c r="C54" s="129">
        <v>320000</v>
      </c>
      <c r="D54" s="129">
        <v>320000</v>
      </c>
      <c r="E54" s="129">
        <v>220000</v>
      </c>
      <c r="F54" s="129">
        <v>220000</v>
      </c>
      <c r="G54" s="130">
        <f t="shared" si="3"/>
        <v>1080000</v>
      </c>
    </row>
    <row r="55" spans="1:7" s="125" customFormat="1" x14ac:dyDescent="0.2">
      <c r="A55" s="127" t="s">
        <v>205</v>
      </c>
      <c r="B55" s="127" t="s">
        <v>206</v>
      </c>
      <c r="C55" s="129">
        <v>330000</v>
      </c>
      <c r="D55" s="129">
        <v>330000</v>
      </c>
      <c r="E55" s="129">
        <v>220000</v>
      </c>
      <c r="F55" s="129">
        <v>220000</v>
      </c>
      <c r="G55" s="130">
        <f t="shared" si="3"/>
        <v>1100000</v>
      </c>
    </row>
    <row r="56" spans="1:7" s="125" customFormat="1" x14ac:dyDescent="0.2">
      <c r="A56" s="127" t="s">
        <v>207</v>
      </c>
      <c r="B56" s="127" t="s">
        <v>208</v>
      </c>
      <c r="C56" s="129">
        <v>340000</v>
      </c>
      <c r="D56" s="129">
        <v>340000</v>
      </c>
      <c r="E56" s="129">
        <v>230000</v>
      </c>
      <c r="F56" s="129">
        <v>230000</v>
      </c>
      <c r="G56" s="130">
        <f t="shared" si="3"/>
        <v>1140000</v>
      </c>
    </row>
    <row r="57" spans="1:7" s="125" customFormat="1" x14ac:dyDescent="0.2">
      <c r="A57" s="127" t="s">
        <v>209</v>
      </c>
      <c r="B57" s="127" t="s">
        <v>210</v>
      </c>
      <c r="C57" s="129">
        <v>350000</v>
      </c>
      <c r="D57" s="129">
        <v>350000</v>
      </c>
      <c r="E57" s="129">
        <v>230000</v>
      </c>
      <c r="F57" s="129">
        <v>230000</v>
      </c>
      <c r="G57" s="130">
        <f t="shared" si="3"/>
        <v>1160000</v>
      </c>
    </row>
    <row r="58" spans="1:7" s="125" customFormat="1" x14ac:dyDescent="0.2">
      <c r="A58" s="127" t="s">
        <v>211</v>
      </c>
      <c r="B58" s="127" t="s">
        <v>212</v>
      </c>
      <c r="C58" s="129">
        <v>360000</v>
      </c>
      <c r="D58" s="129">
        <v>360000</v>
      </c>
      <c r="E58" s="129">
        <v>240000</v>
      </c>
      <c r="F58" s="129">
        <v>240000</v>
      </c>
      <c r="G58" s="130">
        <f t="shared" si="3"/>
        <v>1200000</v>
      </c>
    </row>
    <row r="59" spans="1:7" s="125" customFormat="1" x14ac:dyDescent="0.2">
      <c r="A59" s="127" t="s">
        <v>213</v>
      </c>
      <c r="B59" s="127" t="s">
        <v>214</v>
      </c>
      <c r="C59" s="129">
        <v>370000</v>
      </c>
      <c r="D59" s="129">
        <v>370000</v>
      </c>
      <c r="E59" s="129">
        <v>240000</v>
      </c>
      <c r="F59" s="129">
        <v>240000</v>
      </c>
      <c r="G59" s="130">
        <f t="shared" si="3"/>
        <v>1220000</v>
      </c>
    </row>
    <row r="60" spans="1:7" s="125" customFormat="1" x14ac:dyDescent="0.2">
      <c r="A60" s="127" t="s">
        <v>215</v>
      </c>
      <c r="B60" s="127" t="s">
        <v>221</v>
      </c>
      <c r="C60" s="129">
        <v>190000</v>
      </c>
      <c r="D60" s="129">
        <v>190000</v>
      </c>
      <c r="E60" s="129">
        <v>120000</v>
      </c>
      <c r="F60" s="129">
        <v>120000</v>
      </c>
      <c r="G60" s="130">
        <f t="shared" si="3"/>
        <v>620000</v>
      </c>
    </row>
    <row r="61" spans="1:7" s="125" customFormat="1" x14ac:dyDescent="0.2">
      <c r="A61" s="131" t="s">
        <v>171</v>
      </c>
      <c r="B61" s="131"/>
      <c r="C61" s="132">
        <f>SUM(C51:C60)</f>
        <v>3190000</v>
      </c>
      <c r="D61" s="132">
        <f>SUM(D51:D60)</f>
        <v>2890000</v>
      </c>
      <c r="E61" s="132">
        <f>SUM(E51:E60)</f>
        <v>1710000</v>
      </c>
      <c r="F61" s="132">
        <f>SUM(F51:F60)</f>
        <v>1500000</v>
      </c>
      <c r="G61" s="132">
        <f>SUM(G51:G60)</f>
        <v>9290000</v>
      </c>
    </row>
    <row r="62" spans="1:7" s="125" customFormat="1" x14ac:dyDescent="0.2">
      <c r="A62" s="154"/>
      <c r="B62" s="152"/>
      <c r="C62" s="155"/>
      <c r="D62" s="155"/>
      <c r="E62" s="155"/>
      <c r="F62" s="155"/>
      <c r="G62" s="135"/>
    </row>
    <row r="63" spans="1:7" s="125" customFormat="1" x14ac:dyDescent="0.2">
      <c r="A63" s="312" t="s">
        <v>220</v>
      </c>
      <c r="B63" s="313"/>
      <c r="C63" s="156">
        <f>C61+C47+C33+C19+C11</f>
        <v>33780000</v>
      </c>
      <c r="D63" s="156">
        <f>D61+D47+D33++D11+D19</f>
        <v>26930000</v>
      </c>
      <c r="E63" s="156">
        <f>E61+E47+E33+E19+E11</f>
        <v>18450000</v>
      </c>
      <c r="F63" s="156">
        <f>F61+F47+F33+F19+F11</f>
        <v>16490000</v>
      </c>
      <c r="G63" s="156">
        <f>SUM(C63:F63)</f>
        <v>95650000</v>
      </c>
    </row>
    <row r="64" spans="1:7" x14ac:dyDescent="0.2">
      <c r="A64" s="124"/>
      <c r="B64" s="124"/>
      <c r="C64" s="123"/>
      <c r="D64" s="123"/>
      <c r="E64" s="123"/>
      <c r="F64" s="123"/>
      <c r="G64" s="123"/>
    </row>
  </sheetData>
  <mergeCells count="8">
    <mergeCell ref="A63:B63"/>
    <mergeCell ref="A13:B13"/>
    <mergeCell ref="A22:B22"/>
    <mergeCell ref="A2:D2"/>
    <mergeCell ref="A1:C1"/>
    <mergeCell ref="A4:B4"/>
    <mergeCell ref="A35:B35"/>
    <mergeCell ref="A49:B49"/>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5AB55-414A-4023-BACA-E914E89AE69A}">
  <dimension ref="B2:S80"/>
  <sheetViews>
    <sheetView topLeftCell="A35" zoomScale="115" zoomScaleNormal="115" workbookViewId="0">
      <selection activeCell="R22" sqref="R22"/>
    </sheetView>
  </sheetViews>
  <sheetFormatPr defaultRowHeight="12.75" x14ac:dyDescent="0.2"/>
  <cols>
    <col min="1" max="1" width="2.83203125" customWidth="1"/>
    <col min="2" max="2" width="44.33203125" customWidth="1"/>
    <col min="3" max="3" width="26.83203125" customWidth="1"/>
    <col min="4" max="4" width="18.83203125" customWidth="1"/>
    <col min="5" max="5" width="2.83203125" customWidth="1"/>
    <col min="6" max="6" width="26.83203125" customWidth="1"/>
    <col min="7" max="7" width="18.83203125" customWidth="1"/>
    <col min="8" max="8" width="2.83203125" customWidth="1"/>
    <col min="9" max="9" width="26.83203125" customWidth="1"/>
    <col min="10" max="10" width="18.83203125" customWidth="1"/>
    <col min="11" max="11" width="2.83203125" customWidth="1"/>
    <col min="12" max="12" width="26.83203125" customWidth="1"/>
    <col min="13" max="13" width="18.83203125" customWidth="1"/>
    <col min="14" max="14" width="2.83203125" customWidth="1"/>
    <col min="15" max="15" width="26.83203125" customWidth="1"/>
    <col min="16" max="16" width="18.83203125" customWidth="1"/>
    <col min="17" max="17" width="20.1640625" customWidth="1"/>
    <col min="18" max="18" width="21.6640625" customWidth="1"/>
    <col min="19" max="19" width="12.1640625" bestFit="1" customWidth="1"/>
  </cols>
  <sheetData>
    <row r="2" spans="2:18" ht="22.5" customHeight="1" thickBot="1" x14ac:dyDescent="0.25">
      <c r="B2" s="157" t="s">
        <v>231</v>
      </c>
      <c r="C2" s="324" t="s">
        <v>230</v>
      </c>
      <c r="D2" s="325"/>
      <c r="F2" s="324" t="s">
        <v>232</v>
      </c>
      <c r="G2" s="325"/>
      <c r="I2" s="324" t="s">
        <v>244</v>
      </c>
      <c r="J2" s="325"/>
      <c r="L2" s="324" t="s">
        <v>247</v>
      </c>
      <c r="M2" s="325"/>
      <c r="O2" s="324" t="s">
        <v>248</v>
      </c>
      <c r="P2" s="325"/>
    </row>
    <row r="3" spans="2:18" ht="19.5" customHeight="1" thickBot="1" x14ac:dyDescent="0.25">
      <c r="B3" s="158" t="s">
        <v>124</v>
      </c>
      <c r="C3" s="166" t="s">
        <v>125</v>
      </c>
      <c r="D3" s="167" t="s">
        <v>126</v>
      </c>
      <c r="F3" s="166" t="s">
        <v>125</v>
      </c>
      <c r="G3" s="167" t="s">
        <v>126</v>
      </c>
      <c r="I3" s="166" t="s">
        <v>125</v>
      </c>
      <c r="J3" s="167" t="s">
        <v>126</v>
      </c>
      <c r="L3" s="166" t="s">
        <v>125</v>
      </c>
      <c r="M3" s="167" t="s">
        <v>126</v>
      </c>
      <c r="O3" s="166" t="s">
        <v>125</v>
      </c>
      <c r="P3" s="167" t="s">
        <v>126</v>
      </c>
    </row>
    <row r="4" spans="2:18" ht="15.75" customHeight="1" x14ac:dyDescent="0.2">
      <c r="B4" s="159" t="s">
        <v>222</v>
      </c>
      <c r="C4" s="110" t="s">
        <v>128</v>
      </c>
      <c r="D4" s="168">
        <v>4000000</v>
      </c>
      <c r="E4" s="121"/>
      <c r="F4" s="110" t="s">
        <v>245</v>
      </c>
      <c r="G4" s="169">
        <v>4000000</v>
      </c>
      <c r="H4" s="121"/>
      <c r="I4" s="110" t="s">
        <v>246</v>
      </c>
      <c r="J4" s="168"/>
      <c r="K4" s="121"/>
      <c r="L4" s="110" t="s">
        <v>249</v>
      </c>
      <c r="M4" s="168"/>
      <c r="N4" s="121"/>
      <c r="O4" s="110" t="s">
        <v>250</v>
      </c>
      <c r="P4" s="168"/>
    </row>
    <row r="5" spans="2:18" ht="15.75" customHeight="1" x14ac:dyDescent="0.2">
      <c r="B5" s="160" t="s">
        <v>223</v>
      </c>
      <c r="C5" s="160"/>
      <c r="D5" s="169"/>
      <c r="F5" s="160"/>
      <c r="G5" s="169"/>
      <c r="I5" s="160"/>
      <c r="J5" s="169"/>
      <c r="L5" s="160"/>
      <c r="M5" s="169"/>
      <c r="O5" s="160"/>
      <c r="P5" s="169"/>
    </row>
    <row r="6" spans="2:18" ht="15.75" customHeight="1" x14ac:dyDescent="0.2">
      <c r="B6" s="161" t="s">
        <v>224</v>
      </c>
      <c r="C6" s="120" t="s">
        <v>131</v>
      </c>
      <c r="D6" s="168">
        <v>20000</v>
      </c>
      <c r="F6" s="120"/>
      <c r="G6" s="168"/>
      <c r="I6" s="120"/>
      <c r="J6" s="168"/>
      <c r="L6" s="120"/>
      <c r="M6" s="168"/>
      <c r="O6" s="120"/>
      <c r="P6" s="168"/>
    </row>
    <row r="7" spans="2:18" ht="15.75" customHeight="1" x14ac:dyDescent="0.2">
      <c r="B7" s="161" t="s">
        <v>225</v>
      </c>
      <c r="C7" s="120" t="s">
        <v>133</v>
      </c>
      <c r="D7" s="168">
        <v>4105000</v>
      </c>
      <c r="F7" s="120" t="s">
        <v>262</v>
      </c>
      <c r="G7" s="168">
        <v>3750000</v>
      </c>
      <c r="I7" s="120" t="s">
        <v>264</v>
      </c>
      <c r="J7" s="168">
        <v>3750000</v>
      </c>
      <c r="L7" s="120" t="s">
        <v>266</v>
      </c>
      <c r="M7" s="168">
        <v>2500000</v>
      </c>
      <c r="O7" s="120" t="s">
        <v>268</v>
      </c>
      <c r="P7" s="168">
        <v>2500000</v>
      </c>
    </row>
    <row r="8" spans="2:18" ht="15.75" customHeight="1" x14ac:dyDescent="0.2">
      <c r="B8" s="161" t="s">
        <v>226</v>
      </c>
      <c r="C8" s="120" t="s">
        <v>135</v>
      </c>
      <c r="D8" s="168">
        <v>5775000</v>
      </c>
      <c r="F8" s="120" t="s">
        <v>263</v>
      </c>
      <c r="G8" s="168">
        <v>5250000</v>
      </c>
      <c r="I8" s="120" t="s">
        <v>265</v>
      </c>
      <c r="J8" s="168">
        <v>5250000</v>
      </c>
      <c r="L8" s="120" t="s">
        <v>267</v>
      </c>
      <c r="M8" s="168">
        <v>3500000</v>
      </c>
      <c r="O8" s="120" t="s">
        <v>269</v>
      </c>
      <c r="P8" s="168">
        <v>3500000</v>
      </c>
    </row>
    <row r="9" spans="2:18" ht="15.75" customHeight="1" x14ac:dyDescent="0.2">
      <c r="B9" s="161" t="s">
        <v>227</v>
      </c>
      <c r="C9" s="120" t="s">
        <v>137</v>
      </c>
      <c r="D9" s="168">
        <v>6600000</v>
      </c>
      <c r="F9" s="120" t="s">
        <v>258</v>
      </c>
      <c r="G9" s="168">
        <v>6000000</v>
      </c>
      <c r="I9" s="120" t="s">
        <v>259</v>
      </c>
      <c r="J9" s="168">
        <v>6000000</v>
      </c>
      <c r="L9" s="120" t="s">
        <v>260</v>
      </c>
      <c r="M9" s="168">
        <v>4000000</v>
      </c>
      <c r="O9" s="120" t="s">
        <v>261</v>
      </c>
      <c r="P9" s="168">
        <v>4000000</v>
      </c>
      <c r="R9" s="121"/>
    </row>
    <row r="10" spans="2:18" ht="15.75" customHeight="1" x14ac:dyDescent="0.2">
      <c r="B10" s="162" t="s">
        <v>256</v>
      </c>
      <c r="C10" s="162"/>
      <c r="D10" s="170"/>
      <c r="F10" s="162"/>
      <c r="G10" s="170"/>
      <c r="I10" s="162"/>
      <c r="J10" s="170"/>
      <c r="L10" s="162"/>
      <c r="M10" s="170"/>
      <c r="O10" s="162"/>
      <c r="P10" s="170"/>
    </row>
    <row r="11" spans="2:18" ht="15.75" customHeight="1" x14ac:dyDescent="0.2">
      <c r="B11" s="164" t="s">
        <v>151</v>
      </c>
      <c r="C11" s="172" t="s">
        <v>233</v>
      </c>
      <c r="D11" s="170"/>
      <c r="F11" s="172" t="s">
        <v>233</v>
      </c>
      <c r="G11" s="170"/>
      <c r="I11" s="172" t="s">
        <v>233</v>
      </c>
      <c r="J11" s="170"/>
      <c r="L11" s="172" t="s">
        <v>233</v>
      </c>
      <c r="M11" s="170"/>
      <c r="O11" s="172" t="s">
        <v>233</v>
      </c>
      <c r="P11" s="170"/>
      <c r="Q11" s="121"/>
      <c r="R11" s="121"/>
    </row>
    <row r="12" spans="2:18" ht="15.75" customHeight="1" x14ac:dyDescent="0.2">
      <c r="B12" s="164" t="s">
        <v>141</v>
      </c>
      <c r="C12" s="301" t="s">
        <v>140</v>
      </c>
      <c r="D12" s="175">
        <v>4150000</v>
      </c>
      <c r="F12" s="172" t="s">
        <v>233</v>
      </c>
      <c r="G12" s="170"/>
      <c r="I12" s="172" t="s">
        <v>233</v>
      </c>
      <c r="J12" s="170"/>
      <c r="L12" s="172" t="s">
        <v>233</v>
      </c>
      <c r="M12" s="170"/>
      <c r="O12" s="172" t="s">
        <v>233</v>
      </c>
      <c r="P12" s="170"/>
      <c r="Q12" s="121"/>
      <c r="R12" s="121"/>
    </row>
    <row r="13" spans="2:18" ht="15.75" customHeight="1" x14ac:dyDescent="0.2">
      <c r="B13" s="164" t="s">
        <v>142</v>
      </c>
      <c r="C13" s="302"/>
      <c r="D13" s="170">
        <v>1650000</v>
      </c>
      <c r="F13" s="301" t="s">
        <v>228</v>
      </c>
      <c r="G13" s="175">
        <v>3000000</v>
      </c>
      <c r="I13" s="172" t="s">
        <v>233</v>
      </c>
      <c r="J13" s="170"/>
      <c r="L13" s="172" t="s">
        <v>233</v>
      </c>
      <c r="M13" s="170"/>
      <c r="O13" s="172" t="s">
        <v>233</v>
      </c>
      <c r="P13" s="170"/>
      <c r="Q13" s="121"/>
      <c r="R13" s="121"/>
    </row>
    <row r="14" spans="2:18" ht="15.75" customHeight="1" x14ac:dyDescent="0.2">
      <c r="B14" s="164" t="s">
        <v>143</v>
      </c>
      <c r="C14" s="302"/>
      <c r="D14" s="170">
        <v>800000</v>
      </c>
      <c r="F14" s="302"/>
      <c r="G14" s="170">
        <v>770000</v>
      </c>
      <c r="I14" s="301" t="s">
        <v>251</v>
      </c>
      <c r="J14" s="175">
        <v>2050000</v>
      </c>
      <c r="L14" s="172" t="s">
        <v>233</v>
      </c>
      <c r="M14" s="170"/>
      <c r="O14" s="172" t="s">
        <v>233</v>
      </c>
      <c r="P14" s="170"/>
      <c r="Q14" s="121"/>
      <c r="R14" s="121"/>
    </row>
    <row r="15" spans="2:18" ht="15.75" customHeight="1" x14ac:dyDescent="0.2">
      <c r="B15" s="164" t="s">
        <v>144</v>
      </c>
      <c r="C15" s="302"/>
      <c r="D15" s="170">
        <v>400000</v>
      </c>
      <c r="F15" s="302"/>
      <c r="G15" s="170">
        <v>1310000</v>
      </c>
      <c r="I15" s="302"/>
      <c r="J15" s="170">
        <v>550000</v>
      </c>
      <c r="L15" s="301" t="s">
        <v>252</v>
      </c>
      <c r="M15" s="175">
        <v>2100000</v>
      </c>
      <c r="O15" s="172" t="s">
        <v>233</v>
      </c>
      <c r="P15" s="170"/>
      <c r="Q15" s="121"/>
      <c r="R15" s="121"/>
    </row>
    <row r="16" spans="2:18" ht="15.75" customHeight="1" x14ac:dyDescent="0.2">
      <c r="B16" s="164" t="s">
        <v>145</v>
      </c>
      <c r="C16" s="302"/>
      <c r="D16" s="170">
        <v>400000</v>
      </c>
      <c r="F16" s="302"/>
      <c r="G16" s="170">
        <v>750000</v>
      </c>
      <c r="I16" s="302"/>
      <c r="J16" s="170">
        <v>840000</v>
      </c>
      <c r="L16" s="302"/>
      <c r="M16" s="170">
        <v>650000</v>
      </c>
      <c r="O16" s="302" t="s">
        <v>253</v>
      </c>
      <c r="P16" s="175">
        <v>1620000</v>
      </c>
      <c r="Q16" s="121"/>
      <c r="R16" s="121"/>
    </row>
    <row r="17" spans="2:19" ht="15.75" customHeight="1" x14ac:dyDescent="0.2">
      <c r="B17" s="164" t="s">
        <v>146</v>
      </c>
      <c r="C17" s="302"/>
      <c r="D17" s="170">
        <v>400000</v>
      </c>
      <c r="F17" s="302"/>
      <c r="G17" s="170">
        <v>440000</v>
      </c>
      <c r="I17" s="302"/>
      <c r="J17" s="170">
        <v>580000</v>
      </c>
      <c r="L17" s="302"/>
      <c r="M17" s="170">
        <v>630000</v>
      </c>
      <c r="O17" s="302"/>
      <c r="P17" s="170">
        <v>590000</v>
      </c>
      <c r="Q17" s="121"/>
      <c r="R17" s="121"/>
    </row>
    <row r="18" spans="2:19" ht="15.75" customHeight="1" x14ac:dyDescent="0.2">
      <c r="B18" s="164" t="s">
        <v>147</v>
      </c>
      <c r="C18" s="302"/>
      <c r="D18" s="170">
        <v>400000</v>
      </c>
      <c r="F18" s="302"/>
      <c r="G18" s="170">
        <v>450000</v>
      </c>
      <c r="I18" s="302"/>
      <c r="J18" s="170">
        <v>450000</v>
      </c>
      <c r="L18" s="302"/>
      <c r="M18" s="170">
        <v>380000</v>
      </c>
      <c r="O18" s="302"/>
      <c r="P18" s="170">
        <v>450000</v>
      </c>
      <c r="Q18" s="121"/>
      <c r="R18" s="121"/>
    </row>
    <row r="19" spans="2:19" ht="15.75" customHeight="1" x14ac:dyDescent="0.2">
      <c r="B19" s="164" t="s">
        <v>148</v>
      </c>
      <c r="C19" s="302"/>
      <c r="D19" s="170">
        <v>400000</v>
      </c>
      <c r="F19" s="302"/>
      <c r="G19" s="170">
        <v>460000</v>
      </c>
      <c r="I19" s="302"/>
      <c r="J19" s="170">
        <v>460000</v>
      </c>
      <c r="L19" s="302"/>
      <c r="M19" s="170">
        <v>350000</v>
      </c>
      <c r="O19" s="302"/>
      <c r="P19" s="170">
        <v>230000</v>
      </c>
      <c r="Q19" s="121"/>
      <c r="R19" s="121"/>
    </row>
    <row r="20" spans="2:19" ht="15.75" customHeight="1" x14ac:dyDescent="0.2">
      <c r="B20" s="164" t="s">
        <v>149</v>
      </c>
      <c r="C20" s="302"/>
      <c r="D20" s="170">
        <v>400000</v>
      </c>
      <c r="F20" s="302"/>
      <c r="G20" s="170">
        <v>480000</v>
      </c>
      <c r="I20" s="302"/>
      <c r="J20" s="170">
        <v>480000</v>
      </c>
      <c r="L20" s="302"/>
      <c r="M20" s="170">
        <v>360000</v>
      </c>
      <c r="O20" s="302"/>
      <c r="P20" s="170">
        <v>240000</v>
      </c>
      <c r="Q20" s="121"/>
      <c r="R20" s="121"/>
    </row>
    <row r="21" spans="2:19" ht="15.75" customHeight="1" x14ac:dyDescent="0.2">
      <c r="B21" s="164" t="s">
        <v>161</v>
      </c>
      <c r="C21" s="302"/>
      <c r="D21" s="170">
        <v>400000</v>
      </c>
      <c r="E21" s="121"/>
      <c r="F21" s="302"/>
      <c r="G21" s="170">
        <v>490000</v>
      </c>
      <c r="H21" s="121"/>
      <c r="I21" s="302"/>
      <c r="J21" s="170">
        <v>490000</v>
      </c>
      <c r="K21" s="121"/>
      <c r="L21" s="302"/>
      <c r="M21" s="170">
        <v>370000</v>
      </c>
      <c r="N21" s="121"/>
      <c r="O21" s="302"/>
      <c r="P21" s="170">
        <v>240000</v>
      </c>
      <c r="Q21" s="121"/>
      <c r="R21" s="121"/>
    </row>
    <row r="22" spans="2:19" ht="15.75" customHeight="1" x14ac:dyDescent="0.2">
      <c r="B22" s="164" t="s">
        <v>163</v>
      </c>
      <c r="C22" s="302"/>
      <c r="D22" s="170"/>
      <c r="F22" s="302"/>
      <c r="G22" s="170">
        <v>250000</v>
      </c>
      <c r="I22" s="302"/>
      <c r="J22" s="170">
        <v>250000</v>
      </c>
      <c r="L22" s="302"/>
      <c r="M22" s="170">
        <v>190000</v>
      </c>
      <c r="O22" s="302"/>
      <c r="P22" s="170">
        <v>120000</v>
      </c>
      <c r="Q22" s="121"/>
      <c r="R22" s="121"/>
      <c r="S22" s="174"/>
    </row>
    <row r="23" spans="2:19" ht="15.75" customHeight="1" x14ac:dyDescent="0.2">
      <c r="B23" s="163"/>
      <c r="C23" s="303"/>
      <c r="D23" s="170"/>
      <c r="F23" s="303"/>
      <c r="G23" s="170"/>
      <c r="I23" s="303"/>
      <c r="J23" s="170"/>
      <c r="L23" s="303"/>
      <c r="M23" s="170"/>
      <c r="O23" s="303"/>
      <c r="P23" s="170"/>
      <c r="Q23" s="121"/>
    </row>
    <row r="24" spans="2:19" ht="15.75" customHeight="1" x14ac:dyDescent="0.2">
      <c r="B24" s="160" t="s">
        <v>229</v>
      </c>
      <c r="C24" s="160"/>
      <c r="D24" s="169"/>
      <c r="F24" s="160"/>
      <c r="G24" s="169"/>
      <c r="I24" s="160"/>
      <c r="J24" s="169"/>
      <c r="L24" s="160"/>
      <c r="M24" s="169"/>
      <c r="O24" s="160"/>
      <c r="P24" s="169"/>
      <c r="Q24" s="121"/>
      <c r="S24" s="121"/>
    </row>
    <row r="25" spans="2:19" ht="15.75" customHeight="1" x14ac:dyDescent="0.2">
      <c r="B25" s="164" t="s">
        <v>151</v>
      </c>
      <c r="C25" s="110" t="str">
        <f>C4</f>
        <v>Project Initiation (PI)</v>
      </c>
      <c r="D25" s="169">
        <v>950000</v>
      </c>
      <c r="F25" s="172" t="s">
        <v>233</v>
      </c>
      <c r="G25" s="169"/>
      <c r="I25" s="172" t="s">
        <v>233</v>
      </c>
      <c r="J25" s="169"/>
      <c r="L25" s="172" t="s">
        <v>233</v>
      </c>
      <c r="M25" s="169"/>
      <c r="O25" s="172" t="s">
        <v>233</v>
      </c>
      <c r="P25" s="169"/>
      <c r="Q25" s="121"/>
    </row>
    <row r="26" spans="2:19" ht="15.75" customHeight="1" x14ac:dyDescent="0.2">
      <c r="B26" s="164" t="s">
        <v>141</v>
      </c>
      <c r="C26" s="110" t="s">
        <v>152</v>
      </c>
      <c r="D26" s="169">
        <v>987000</v>
      </c>
      <c r="F26" s="172" t="s">
        <v>233</v>
      </c>
      <c r="G26" s="169"/>
      <c r="I26" s="172" t="s">
        <v>233</v>
      </c>
      <c r="J26" s="169"/>
      <c r="L26" s="172" t="s">
        <v>233</v>
      </c>
      <c r="M26" s="169"/>
      <c r="O26" s="172" t="s">
        <v>233</v>
      </c>
      <c r="P26" s="169"/>
      <c r="Q26" s="121"/>
    </row>
    <row r="27" spans="2:19" ht="15.75" customHeight="1" x14ac:dyDescent="0.2">
      <c r="B27" s="164" t="s">
        <v>142</v>
      </c>
      <c r="C27" s="110" t="s">
        <v>153</v>
      </c>
      <c r="D27" s="169">
        <v>1026000</v>
      </c>
      <c r="F27" s="110" t="s">
        <v>270</v>
      </c>
      <c r="G27" s="169">
        <v>300000</v>
      </c>
      <c r="I27" s="172" t="s">
        <v>233</v>
      </c>
      <c r="J27" s="169"/>
      <c r="L27" s="172" t="s">
        <v>233</v>
      </c>
      <c r="M27" s="169"/>
      <c r="O27" s="172" t="s">
        <v>233</v>
      </c>
      <c r="P27" s="169"/>
      <c r="Q27" s="121"/>
    </row>
    <row r="28" spans="2:19" ht="15.75" customHeight="1" x14ac:dyDescent="0.2">
      <c r="B28" s="164" t="s">
        <v>143</v>
      </c>
      <c r="C28" s="110" t="s">
        <v>154</v>
      </c>
      <c r="D28" s="169">
        <v>1067000</v>
      </c>
      <c r="F28" s="110" t="s">
        <v>242</v>
      </c>
      <c r="G28" s="169">
        <v>310000</v>
      </c>
      <c r="I28" s="110" t="s">
        <v>270</v>
      </c>
      <c r="J28" s="169">
        <v>310000</v>
      </c>
      <c r="L28" s="172" t="s">
        <v>233</v>
      </c>
      <c r="M28" s="169"/>
      <c r="O28" s="172" t="s">
        <v>233</v>
      </c>
      <c r="P28" s="169"/>
      <c r="Q28" s="121"/>
    </row>
    <row r="29" spans="2:19" ht="15.75" customHeight="1" x14ac:dyDescent="0.2">
      <c r="B29" s="164" t="s">
        <v>144</v>
      </c>
      <c r="C29" s="110" t="s">
        <v>155</v>
      </c>
      <c r="D29" s="169">
        <v>1109000</v>
      </c>
      <c r="F29" s="110" t="s">
        <v>243</v>
      </c>
      <c r="G29" s="169">
        <v>320000</v>
      </c>
      <c r="I29" s="110" t="s">
        <v>242</v>
      </c>
      <c r="J29" s="169">
        <v>320000</v>
      </c>
      <c r="L29" s="110" t="s">
        <v>270</v>
      </c>
      <c r="M29" s="169">
        <v>210000</v>
      </c>
      <c r="O29" s="172" t="s">
        <v>233</v>
      </c>
      <c r="P29" s="169"/>
      <c r="Q29" s="121"/>
    </row>
    <row r="30" spans="2:19" ht="15.75" customHeight="1" x14ac:dyDescent="0.2">
      <c r="B30" s="164" t="s">
        <v>145</v>
      </c>
      <c r="C30" s="110" t="s">
        <v>156</v>
      </c>
      <c r="D30" s="169">
        <v>1153000</v>
      </c>
      <c r="F30" s="110" t="s">
        <v>235</v>
      </c>
      <c r="G30" s="169">
        <v>320000</v>
      </c>
      <c r="I30" s="110" t="s">
        <v>243</v>
      </c>
      <c r="J30" s="169">
        <v>320000</v>
      </c>
      <c r="L30" s="110" t="s">
        <v>242</v>
      </c>
      <c r="M30" s="169">
        <v>220000</v>
      </c>
      <c r="O30" s="110" t="s">
        <v>234</v>
      </c>
      <c r="P30" s="169">
        <v>220000</v>
      </c>
      <c r="Q30" s="121"/>
    </row>
    <row r="31" spans="2:19" ht="15.75" customHeight="1" x14ac:dyDescent="0.2">
      <c r="B31" s="164" t="s">
        <v>146</v>
      </c>
      <c r="C31" s="110" t="s">
        <v>157</v>
      </c>
      <c r="D31" s="169">
        <v>1199000</v>
      </c>
      <c r="F31" s="110" t="s">
        <v>236</v>
      </c>
      <c r="G31" s="169">
        <v>330000</v>
      </c>
      <c r="I31" s="110" t="s">
        <v>235</v>
      </c>
      <c r="J31" s="169">
        <v>330000</v>
      </c>
      <c r="L31" s="110" t="s">
        <v>243</v>
      </c>
      <c r="M31" s="169">
        <v>220000</v>
      </c>
      <c r="O31" s="110" t="s">
        <v>242</v>
      </c>
      <c r="P31" s="169">
        <v>220000</v>
      </c>
      <c r="Q31" s="121"/>
    </row>
    <row r="32" spans="2:19" ht="15.75" customHeight="1" x14ac:dyDescent="0.2">
      <c r="B32" s="164" t="s">
        <v>147</v>
      </c>
      <c r="C32" s="110" t="s">
        <v>158</v>
      </c>
      <c r="D32" s="169">
        <v>1246000</v>
      </c>
      <c r="F32" s="110" t="s">
        <v>237</v>
      </c>
      <c r="G32" s="169">
        <v>340000</v>
      </c>
      <c r="I32" s="110" t="s">
        <v>236</v>
      </c>
      <c r="J32" s="169">
        <v>340000</v>
      </c>
      <c r="L32" s="110" t="s">
        <v>235</v>
      </c>
      <c r="M32" s="169">
        <v>230000</v>
      </c>
      <c r="O32" s="110" t="s">
        <v>243</v>
      </c>
      <c r="P32" s="169">
        <v>230000</v>
      </c>
      <c r="Q32" s="121"/>
    </row>
    <row r="33" spans="2:17" ht="15.75" customHeight="1" x14ac:dyDescent="0.2">
      <c r="B33" s="164" t="s">
        <v>148</v>
      </c>
      <c r="C33" s="110" t="s">
        <v>159</v>
      </c>
      <c r="D33" s="169">
        <v>1295000</v>
      </c>
      <c r="F33" s="110" t="s">
        <v>238</v>
      </c>
      <c r="G33" s="169">
        <v>350000</v>
      </c>
      <c r="I33" s="110" t="s">
        <v>237</v>
      </c>
      <c r="J33" s="169">
        <v>350000</v>
      </c>
      <c r="L33" s="110" t="s">
        <v>236</v>
      </c>
      <c r="M33" s="169">
        <v>230000</v>
      </c>
      <c r="O33" s="110" t="s">
        <v>235</v>
      </c>
      <c r="P33" s="169">
        <v>230000</v>
      </c>
      <c r="Q33" s="121"/>
    </row>
    <row r="34" spans="2:17" ht="15.75" customHeight="1" x14ac:dyDescent="0.2">
      <c r="B34" s="164" t="s">
        <v>149</v>
      </c>
      <c r="C34" s="110" t="s">
        <v>160</v>
      </c>
      <c r="D34" s="169">
        <v>1346000</v>
      </c>
      <c r="F34" s="110" t="s">
        <v>239</v>
      </c>
      <c r="G34" s="169">
        <v>360000</v>
      </c>
      <c r="I34" s="110" t="s">
        <v>238</v>
      </c>
      <c r="J34" s="169">
        <v>360000</v>
      </c>
      <c r="L34" s="110" t="s">
        <v>237</v>
      </c>
      <c r="M34" s="169">
        <v>240000</v>
      </c>
      <c r="O34" s="110" t="s">
        <v>236</v>
      </c>
      <c r="P34" s="169">
        <v>240000</v>
      </c>
      <c r="Q34" s="121"/>
    </row>
    <row r="35" spans="2:17" ht="15.75" customHeight="1" x14ac:dyDescent="0.2">
      <c r="B35" s="164" t="s">
        <v>161</v>
      </c>
      <c r="C35" s="110" t="s">
        <v>162</v>
      </c>
      <c r="D35" s="169">
        <v>1399000</v>
      </c>
      <c r="F35" s="110" t="s">
        <v>240</v>
      </c>
      <c r="G35" s="169">
        <v>370000</v>
      </c>
      <c r="I35" s="110" t="s">
        <v>239</v>
      </c>
      <c r="J35" s="169">
        <v>370000</v>
      </c>
      <c r="L35" s="110" t="s">
        <v>238</v>
      </c>
      <c r="M35" s="169">
        <v>240000</v>
      </c>
      <c r="O35" s="110" t="s">
        <v>237</v>
      </c>
      <c r="P35" s="169">
        <v>240000</v>
      </c>
      <c r="Q35" s="121"/>
    </row>
    <row r="36" spans="2:17" ht="15.75" customHeight="1" x14ac:dyDescent="0.2">
      <c r="B36" s="164" t="s">
        <v>163</v>
      </c>
      <c r="C36" s="110" t="s">
        <v>164</v>
      </c>
      <c r="D36" s="169">
        <v>727000</v>
      </c>
      <c r="F36" s="110" t="s">
        <v>241</v>
      </c>
      <c r="G36" s="169">
        <v>190000</v>
      </c>
      <c r="I36" s="110" t="s">
        <v>240</v>
      </c>
      <c r="J36" s="169">
        <v>190000</v>
      </c>
      <c r="L36" s="110" t="s">
        <v>239</v>
      </c>
      <c r="M36" s="169">
        <v>120000</v>
      </c>
      <c r="O36" s="110" t="s">
        <v>238</v>
      </c>
      <c r="P36" s="169">
        <v>120000</v>
      </c>
      <c r="Q36" s="121"/>
    </row>
    <row r="37" spans="2:17" ht="15.75" customHeight="1" x14ac:dyDescent="0.2">
      <c r="B37" s="160" t="s">
        <v>255</v>
      </c>
      <c r="C37" s="160"/>
      <c r="D37" s="169"/>
      <c r="F37" s="160"/>
      <c r="G37" s="169"/>
      <c r="I37" s="160"/>
      <c r="J37" s="169"/>
      <c r="L37" s="160"/>
      <c r="M37" s="169"/>
      <c r="O37" s="160"/>
      <c r="P37" s="169"/>
      <c r="Q37" s="121"/>
    </row>
    <row r="38" spans="2:17" ht="15.75" customHeight="1" x14ac:dyDescent="0.2">
      <c r="B38" s="164" t="s">
        <v>151</v>
      </c>
      <c r="C38" s="110" t="str">
        <f>C4</f>
        <v>Project Initiation (PI)</v>
      </c>
      <c r="D38" s="169">
        <v>250000</v>
      </c>
      <c r="F38" s="110" t="s">
        <v>233</v>
      </c>
      <c r="G38" s="169"/>
      <c r="I38" s="110" t="s">
        <v>233</v>
      </c>
      <c r="J38" s="169"/>
      <c r="L38" s="110" t="s">
        <v>233</v>
      </c>
      <c r="M38" s="169"/>
      <c r="O38" s="110" t="s">
        <v>233</v>
      </c>
      <c r="P38" s="169"/>
      <c r="Q38" s="121"/>
    </row>
    <row r="39" spans="2:17" ht="15.75" customHeight="1" x14ac:dyDescent="0.2">
      <c r="B39" s="164" t="s">
        <v>141</v>
      </c>
      <c r="C39" s="110" t="s">
        <v>152</v>
      </c>
      <c r="D39" s="169">
        <v>500000</v>
      </c>
      <c r="F39" s="110" t="s">
        <v>233</v>
      </c>
      <c r="G39" s="169"/>
      <c r="I39" s="110" t="s">
        <v>233</v>
      </c>
      <c r="J39" s="169"/>
      <c r="L39" s="110" t="s">
        <v>233</v>
      </c>
      <c r="M39" s="169"/>
      <c r="O39" s="110" t="s">
        <v>233</v>
      </c>
      <c r="P39" s="169"/>
      <c r="Q39" s="121"/>
    </row>
    <row r="40" spans="2:17" ht="15.75" customHeight="1" x14ac:dyDescent="0.2">
      <c r="B40" s="164" t="s">
        <v>142</v>
      </c>
      <c r="C40" s="110" t="s">
        <v>153</v>
      </c>
      <c r="D40" s="169">
        <v>1000000</v>
      </c>
      <c r="F40" s="110" t="s">
        <v>234</v>
      </c>
      <c r="G40" s="169">
        <v>300000</v>
      </c>
      <c r="I40" s="110" t="s">
        <v>233</v>
      </c>
      <c r="J40" s="169"/>
      <c r="L40" s="110" t="s">
        <v>233</v>
      </c>
      <c r="M40" s="169"/>
      <c r="O40" s="110" t="s">
        <v>233</v>
      </c>
      <c r="P40" s="169"/>
      <c r="Q40" s="121"/>
    </row>
    <row r="41" spans="2:17" ht="15.75" customHeight="1" x14ac:dyDescent="0.2">
      <c r="B41" s="164" t="s">
        <v>143</v>
      </c>
      <c r="C41" s="110" t="s">
        <v>154</v>
      </c>
      <c r="D41" s="169">
        <v>1030000</v>
      </c>
      <c r="F41" s="110" t="s">
        <v>242</v>
      </c>
      <c r="G41" s="169">
        <v>310000</v>
      </c>
      <c r="I41" s="110" t="s">
        <v>234</v>
      </c>
      <c r="J41" s="169">
        <v>310000</v>
      </c>
      <c r="L41" s="110" t="s">
        <v>233</v>
      </c>
      <c r="M41" s="169"/>
      <c r="O41" s="110" t="s">
        <v>233</v>
      </c>
      <c r="P41" s="169"/>
      <c r="Q41" s="121"/>
    </row>
    <row r="42" spans="2:17" ht="15.75" customHeight="1" x14ac:dyDescent="0.2">
      <c r="B42" s="164" t="s">
        <v>144</v>
      </c>
      <c r="C42" s="110" t="s">
        <v>155</v>
      </c>
      <c r="D42" s="169">
        <v>1060000</v>
      </c>
      <c r="F42" s="110" t="s">
        <v>243</v>
      </c>
      <c r="G42" s="169">
        <v>320000</v>
      </c>
      <c r="I42" s="110" t="s">
        <v>242</v>
      </c>
      <c r="J42" s="169">
        <v>320000</v>
      </c>
      <c r="L42" s="110" t="s">
        <v>234</v>
      </c>
      <c r="M42" s="169">
        <v>210000</v>
      </c>
      <c r="O42" s="110" t="s">
        <v>233</v>
      </c>
      <c r="P42" s="169"/>
      <c r="Q42" s="121"/>
    </row>
    <row r="43" spans="2:17" ht="15.75" customHeight="1" x14ac:dyDescent="0.2">
      <c r="B43" s="164" t="s">
        <v>145</v>
      </c>
      <c r="C43" s="110" t="s">
        <v>156</v>
      </c>
      <c r="D43" s="169">
        <v>1090000</v>
      </c>
      <c r="F43" s="110" t="s">
        <v>235</v>
      </c>
      <c r="G43" s="169">
        <v>320000</v>
      </c>
      <c r="I43" s="110" t="s">
        <v>243</v>
      </c>
      <c r="J43" s="169">
        <v>320000</v>
      </c>
      <c r="L43" s="110" t="s">
        <v>242</v>
      </c>
      <c r="M43" s="169">
        <v>220000</v>
      </c>
      <c r="O43" s="110" t="s">
        <v>234</v>
      </c>
      <c r="P43" s="169">
        <v>220000</v>
      </c>
      <c r="Q43" s="121"/>
    </row>
    <row r="44" spans="2:17" ht="15.75" customHeight="1" x14ac:dyDescent="0.2">
      <c r="B44" s="164" t="s">
        <v>146</v>
      </c>
      <c r="C44" s="110" t="s">
        <v>157</v>
      </c>
      <c r="D44" s="169">
        <v>1120000</v>
      </c>
      <c r="F44" s="110" t="s">
        <v>236</v>
      </c>
      <c r="G44" s="169">
        <v>330000</v>
      </c>
      <c r="I44" s="110" t="s">
        <v>235</v>
      </c>
      <c r="J44" s="169">
        <v>330000</v>
      </c>
      <c r="L44" s="110" t="s">
        <v>243</v>
      </c>
      <c r="M44" s="169">
        <v>220000</v>
      </c>
      <c r="O44" s="110" t="s">
        <v>242</v>
      </c>
      <c r="P44" s="169">
        <v>220000</v>
      </c>
      <c r="Q44" s="121"/>
    </row>
    <row r="45" spans="2:17" ht="15.75" customHeight="1" x14ac:dyDescent="0.2">
      <c r="B45" s="164" t="s">
        <v>147</v>
      </c>
      <c r="C45" s="110" t="s">
        <v>158</v>
      </c>
      <c r="D45" s="169">
        <v>1150000</v>
      </c>
      <c r="F45" s="110" t="s">
        <v>237</v>
      </c>
      <c r="G45" s="169">
        <v>340000</v>
      </c>
      <c r="I45" s="110" t="s">
        <v>236</v>
      </c>
      <c r="J45" s="169">
        <v>340000</v>
      </c>
      <c r="L45" s="110" t="s">
        <v>235</v>
      </c>
      <c r="M45" s="169">
        <v>230000</v>
      </c>
      <c r="O45" s="110" t="s">
        <v>243</v>
      </c>
      <c r="P45" s="169">
        <v>230000</v>
      </c>
      <c r="Q45" s="121"/>
    </row>
    <row r="46" spans="2:17" ht="15.75" customHeight="1" x14ac:dyDescent="0.2">
      <c r="B46" s="164" t="s">
        <v>148</v>
      </c>
      <c r="C46" s="110" t="s">
        <v>159</v>
      </c>
      <c r="D46" s="169">
        <v>1180000</v>
      </c>
      <c r="F46" s="110" t="s">
        <v>238</v>
      </c>
      <c r="G46" s="169">
        <v>350000</v>
      </c>
      <c r="I46" s="110" t="s">
        <v>237</v>
      </c>
      <c r="J46" s="169">
        <v>350000</v>
      </c>
      <c r="L46" s="110" t="s">
        <v>236</v>
      </c>
      <c r="M46" s="169">
        <v>230000</v>
      </c>
      <c r="O46" s="110" t="s">
        <v>235</v>
      </c>
      <c r="P46" s="169">
        <v>230000</v>
      </c>
      <c r="Q46" s="121"/>
    </row>
    <row r="47" spans="2:17" ht="15.75" customHeight="1" x14ac:dyDescent="0.2">
      <c r="B47" s="164" t="s">
        <v>149</v>
      </c>
      <c r="C47" s="110" t="s">
        <v>160</v>
      </c>
      <c r="D47" s="169">
        <v>1220000</v>
      </c>
      <c r="F47" s="110" t="s">
        <v>239</v>
      </c>
      <c r="G47" s="169">
        <v>360000</v>
      </c>
      <c r="I47" s="110" t="s">
        <v>238</v>
      </c>
      <c r="J47" s="169">
        <v>360000</v>
      </c>
      <c r="L47" s="110" t="s">
        <v>237</v>
      </c>
      <c r="M47" s="169">
        <v>240000</v>
      </c>
      <c r="O47" s="110" t="s">
        <v>236</v>
      </c>
      <c r="P47" s="169">
        <v>240000</v>
      </c>
      <c r="Q47" s="121"/>
    </row>
    <row r="48" spans="2:17" ht="15.75" customHeight="1" x14ac:dyDescent="0.2">
      <c r="B48" s="164" t="s">
        <v>161</v>
      </c>
      <c r="C48" s="110" t="s">
        <v>162</v>
      </c>
      <c r="D48" s="169">
        <v>1260000</v>
      </c>
      <c r="E48" s="121"/>
      <c r="F48" s="110" t="s">
        <v>240</v>
      </c>
      <c r="G48" s="169">
        <v>370000</v>
      </c>
      <c r="H48" s="121"/>
      <c r="I48" s="110" t="s">
        <v>239</v>
      </c>
      <c r="J48" s="169">
        <v>370000</v>
      </c>
      <c r="K48" s="121"/>
      <c r="L48" s="110" t="s">
        <v>238</v>
      </c>
      <c r="M48" s="169">
        <v>240000</v>
      </c>
      <c r="N48" s="121"/>
      <c r="O48" s="110" t="s">
        <v>237</v>
      </c>
      <c r="P48" s="169">
        <v>240000</v>
      </c>
      <c r="Q48" s="121"/>
    </row>
    <row r="49" spans="2:17" ht="15.75" customHeight="1" x14ac:dyDescent="0.2">
      <c r="B49" s="164" t="s">
        <v>163</v>
      </c>
      <c r="C49" s="110" t="s">
        <v>164</v>
      </c>
      <c r="D49" s="169">
        <v>650000</v>
      </c>
      <c r="F49" s="110" t="s">
        <v>241</v>
      </c>
      <c r="G49" s="169">
        <v>190000</v>
      </c>
      <c r="I49" s="110" t="s">
        <v>240</v>
      </c>
      <c r="J49" s="169">
        <v>190000</v>
      </c>
      <c r="L49" s="110" t="s">
        <v>239</v>
      </c>
      <c r="M49" s="169">
        <v>120000</v>
      </c>
      <c r="O49" s="110" t="s">
        <v>238</v>
      </c>
      <c r="P49" s="169">
        <v>120000</v>
      </c>
      <c r="Q49" s="121"/>
    </row>
    <row r="50" spans="2:17" x14ac:dyDescent="0.2">
      <c r="B50" s="165" t="s">
        <v>166</v>
      </c>
      <c r="C50" s="165"/>
      <c r="D50" s="171">
        <f>SUM(D4:D49)</f>
        <v>54914000</v>
      </c>
      <c r="F50" s="165"/>
      <c r="G50" s="171">
        <f>SUM(G4:G49)</f>
        <v>33780000</v>
      </c>
      <c r="I50" s="165"/>
      <c r="J50" s="171">
        <f>SUM(J4:J49)</f>
        <v>26930000</v>
      </c>
      <c r="L50" s="165"/>
      <c r="M50" s="171">
        <f>SUM(M4:M49)</f>
        <v>18450000</v>
      </c>
      <c r="O50" s="165"/>
      <c r="P50" s="171">
        <f>SUM(P4:P49)</f>
        <v>16490000</v>
      </c>
      <c r="Q50" s="121"/>
    </row>
    <row r="52" spans="2:17" x14ac:dyDescent="0.2">
      <c r="C52" s="173" t="s">
        <v>257</v>
      </c>
      <c r="D52" s="171">
        <f>D50</f>
        <v>54914000</v>
      </c>
      <c r="O52" s="173" t="s">
        <v>254</v>
      </c>
      <c r="P52" s="171">
        <f>SUM(F50:P50)</f>
        <v>95650000</v>
      </c>
    </row>
    <row r="53" spans="2:17" ht="13.5" thickBot="1" x14ac:dyDescent="0.25"/>
    <row r="54" spans="2:17" ht="15.75" thickBot="1" x14ac:dyDescent="0.25">
      <c r="B54" s="298" t="s">
        <v>167</v>
      </c>
      <c r="C54" s="299"/>
      <c r="D54" s="300"/>
    </row>
    <row r="55" spans="2:17" ht="13.5" thickBot="1" x14ac:dyDescent="0.25">
      <c r="B55" s="106" t="s">
        <v>124</v>
      </c>
      <c r="C55" s="107" t="s">
        <v>125</v>
      </c>
      <c r="D55" s="108" t="s">
        <v>126</v>
      </c>
    </row>
    <row r="56" spans="2:17" x14ac:dyDescent="0.2">
      <c r="B56" s="310" t="s">
        <v>168</v>
      </c>
      <c r="C56" s="311"/>
      <c r="D56" s="115"/>
    </row>
    <row r="57" spans="2:17" x14ac:dyDescent="0.2">
      <c r="B57" s="114" t="s">
        <v>151</v>
      </c>
      <c r="C57" s="301" t="s">
        <v>140</v>
      </c>
      <c r="D57" s="115">
        <v>1200000</v>
      </c>
    </row>
    <row r="58" spans="2:17" x14ac:dyDescent="0.2">
      <c r="B58" s="114" t="s">
        <v>141</v>
      </c>
      <c r="C58" s="302"/>
      <c r="D58" s="115">
        <v>1248000</v>
      </c>
    </row>
    <row r="59" spans="2:17" x14ac:dyDescent="0.2">
      <c r="B59" s="114" t="s">
        <v>142</v>
      </c>
      <c r="C59" s="302"/>
      <c r="D59" s="115">
        <v>1298000</v>
      </c>
    </row>
    <row r="60" spans="2:17" x14ac:dyDescent="0.2">
      <c r="B60" s="114" t="s">
        <v>143</v>
      </c>
      <c r="C60" s="302"/>
      <c r="D60" s="115">
        <v>1350000</v>
      </c>
    </row>
    <row r="61" spans="2:17" x14ac:dyDescent="0.2">
      <c r="B61" s="114" t="s">
        <v>144</v>
      </c>
      <c r="C61" s="302"/>
      <c r="D61" s="115">
        <v>1404000</v>
      </c>
    </row>
    <row r="62" spans="2:17" x14ac:dyDescent="0.2">
      <c r="B62" s="114" t="s">
        <v>145</v>
      </c>
      <c r="C62" s="302"/>
      <c r="D62" s="115">
        <v>1460000</v>
      </c>
    </row>
    <row r="63" spans="2:17" x14ac:dyDescent="0.2">
      <c r="B63" s="114" t="s">
        <v>146</v>
      </c>
      <c r="C63" s="302"/>
      <c r="D63" s="115">
        <v>1518000</v>
      </c>
    </row>
    <row r="64" spans="2:17" x14ac:dyDescent="0.2">
      <c r="B64" s="114" t="s">
        <v>147</v>
      </c>
      <c r="C64" s="302"/>
      <c r="D64" s="115">
        <v>1579000</v>
      </c>
    </row>
    <row r="65" spans="2:4" x14ac:dyDescent="0.2">
      <c r="B65" s="114" t="s">
        <v>148</v>
      </c>
      <c r="C65" s="302"/>
      <c r="D65" s="115">
        <v>1642000</v>
      </c>
    </row>
    <row r="66" spans="2:4" x14ac:dyDescent="0.2">
      <c r="B66" s="114" t="s">
        <v>149</v>
      </c>
      <c r="C66" s="302"/>
      <c r="D66" s="115">
        <v>1708000</v>
      </c>
    </row>
    <row r="67" spans="2:4" x14ac:dyDescent="0.2">
      <c r="B67" s="114" t="s">
        <v>169</v>
      </c>
      <c r="C67" s="303"/>
      <c r="D67" s="115">
        <v>888000</v>
      </c>
    </row>
    <row r="68" spans="2:4" x14ac:dyDescent="0.2">
      <c r="B68" s="304" t="s">
        <v>170</v>
      </c>
      <c r="C68" s="305"/>
      <c r="D68" s="115"/>
    </row>
    <row r="69" spans="2:4" x14ac:dyDescent="0.2">
      <c r="B69" s="114" t="s">
        <v>151</v>
      </c>
      <c r="C69" s="301" t="s">
        <v>140</v>
      </c>
      <c r="D69" s="115">
        <v>120000</v>
      </c>
    </row>
    <row r="70" spans="2:4" x14ac:dyDescent="0.2">
      <c r="B70" s="114" t="s">
        <v>141</v>
      </c>
      <c r="C70" s="302"/>
      <c r="D70" s="115">
        <v>125000</v>
      </c>
    </row>
    <row r="71" spans="2:4" x14ac:dyDescent="0.2">
      <c r="B71" s="114" t="s">
        <v>142</v>
      </c>
      <c r="C71" s="302"/>
      <c r="D71" s="115">
        <v>130000</v>
      </c>
    </row>
    <row r="72" spans="2:4" x14ac:dyDescent="0.2">
      <c r="B72" s="114" t="s">
        <v>143</v>
      </c>
      <c r="C72" s="302"/>
      <c r="D72" s="115">
        <v>135000</v>
      </c>
    </row>
    <row r="73" spans="2:4" x14ac:dyDescent="0.2">
      <c r="B73" s="114" t="s">
        <v>144</v>
      </c>
      <c r="C73" s="302"/>
      <c r="D73" s="115">
        <v>140000</v>
      </c>
    </row>
    <row r="74" spans="2:4" x14ac:dyDescent="0.2">
      <c r="B74" s="114" t="s">
        <v>145</v>
      </c>
      <c r="C74" s="302"/>
      <c r="D74" s="115">
        <v>146000</v>
      </c>
    </row>
    <row r="75" spans="2:4" x14ac:dyDescent="0.2">
      <c r="B75" s="114" t="s">
        <v>146</v>
      </c>
      <c r="C75" s="302"/>
      <c r="D75" s="115">
        <v>152000</v>
      </c>
    </row>
    <row r="76" spans="2:4" x14ac:dyDescent="0.2">
      <c r="B76" s="114" t="s">
        <v>147</v>
      </c>
      <c r="C76" s="302"/>
      <c r="D76" s="115">
        <v>158000</v>
      </c>
    </row>
    <row r="77" spans="2:4" x14ac:dyDescent="0.2">
      <c r="B77" s="114" t="s">
        <v>148</v>
      </c>
      <c r="C77" s="302"/>
      <c r="D77" s="115">
        <v>164000</v>
      </c>
    </row>
    <row r="78" spans="2:4" x14ac:dyDescent="0.2">
      <c r="B78" s="114" t="s">
        <v>149</v>
      </c>
      <c r="C78" s="302"/>
      <c r="D78" s="115">
        <v>171000</v>
      </c>
    </row>
    <row r="79" spans="2:4" x14ac:dyDescent="0.2">
      <c r="B79" s="114" t="s">
        <v>169</v>
      </c>
      <c r="C79" s="303"/>
      <c r="D79" s="115">
        <v>89000</v>
      </c>
    </row>
    <row r="80" spans="2:4" ht="13.5" thickBot="1" x14ac:dyDescent="0.25">
      <c r="B80" s="306" t="s">
        <v>171</v>
      </c>
      <c r="C80" s="307"/>
      <c r="D80" s="117">
        <f>SUM(D57:D79)</f>
        <v>16825000</v>
      </c>
    </row>
  </sheetData>
  <mergeCells count="16">
    <mergeCell ref="L2:M2"/>
    <mergeCell ref="L15:L23"/>
    <mergeCell ref="O2:P2"/>
    <mergeCell ref="O16:O23"/>
    <mergeCell ref="C12:C23"/>
    <mergeCell ref="I2:J2"/>
    <mergeCell ref="I14:I23"/>
    <mergeCell ref="C2:D2"/>
    <mergeCell ref="F2:G2"/>
    <mergeCell ref="F13:F23"/>
    <mergeCell ref="B80:C80"/>
    <mergeCell ref="B54:D54"/>
    <mergeCell ref="B56:C56"/>
    <mergeCell ref="C57:C67"/>
    <mergeCell ref="B68:C68"/>
    <mergeCell ref="C69:C79"/>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349BF-CFBB-4353-BC48-AA51904B4192}">
  <sheetPr filterMode="1"/>
  <dimension ref="A1:I357"/>
  <sheetViews>
    <sheetView tabSelected="1" zoomScale="128" workbookViewId="0">
      <pane ySplit="1" topLeftCell="A3" activePane="bottomLeft" state="frozen"/>
      <selection pane="bottomLeft"/>
    </sheetView>
  </sheetViews>
  <sheetFormatPr defaultColWidth="9.33203125" defaultRowHeight="12.75" x14ac:dyDescent="0.2"/>
  <cols>
    <col min="1" max="1" width="13.33203125" style="7" customWidth="1"/>
    <col min="2" max="2" width="15.1640625" style="7" customWidth="1"/>
    <col min="3" max="3" width="15.83203125" style="197" customWidth="1"/>
    <col min="4" max="4" width="16.6640625" style="7" customWidth="1"/>
    <col min="5" max="5" width="17.6640625" style="7" customWidth="1"/>
    <col min="6" max="6" width="34.5" style="1" customWidth="1"/>
    <col min="7" max="7" width="9.1640625" style="7" customWidth="1"/>
    <col min="8" max="8" width="73" style="1" customWidth="1"/>
    <col min="9" max="9" width="21.6640625" style="1" customWidth="1"/>
    <col min="10" max="10" width="10.6640625" style="1" customWidth="1"/>
    <col min="11" max="16384" width="9.33203125" style="1"/>
  </cols>
  <sheetData>
    <row r="1" spans="1:9" s="195" customFormat="1" ht="57.75" customHeight="1" thickBot="1" x14ac:dyDescent="0.25">
      <c r="A1" s="198" t="s">
        <v>217</v>
      </c>
      <c r="B1" s="198" t="s">
        <v>271</v>
      </c>
      <c r="C1" s="199" t="s">
        <v>272</v>
      </c>
      <c r="D1" s="198" t="s">
        <v>273</v>
      </c>
      <c r="E1" s="198" t="s">
        <v>274</v>
      </c>
      <c r="F1" s="198" t="s">
        <v>275</v>
      </c>
      <c r="G1" s="198"/>
      <c r="H1" s="198" t="s">
        <v>276</v>
      </c>
      <c r="I1" s="198" t="s">
        <v>277</v>
      </c>
    </row>
    <row r="2" spans="1:9" hidden="1" x14ac:dyDescent="0.2">
      <c r="A2" s="176">
        <f t="shared" ref="A2:A65" si="0">(YEAR(D2)+IF(MONTH(D2)&gt;=7,1,0)) -2022</f>
        <v>1</v>
      </c>
      <c r="B2" s="177" t="str">
        <f t="shared" ref="B2:B65" si="1" xml:space="preserve"> CONCATENATE( YEAR(D2)," Q",ROUNDUP(MONTH(D2)/3,0) )</f>
        <v>2022 Q3</v>
      </c>
      <c r="C2" s="178" t="str">
        <f t="shared" ref="C2:C65" si="2" xml:space="preserve"> _xlfn.CONCAT( "FI ", YEAR(D2) + IF(MONTH(D2)&gt;=7,1,0))</f>
        <v>FI 2023</v>
      </c>
      <c r="D2" s="200">
        <v>44773</v>
      </c>
      <c r="E2" s="201" t="s">
        <v>278</v>
      </c>
      <c r="F2" s="202" t="s">
        <v>279</v>
      </c>
      <c r="G2" s="201" t="s">
        <v>280</v>
      </c>
      <c r="H2" s="202" t="s">
        <v>281</v>
      </c>
      <c r="I2" s="203">
        <v>250000</v>
      </c>
    </row>
    <row r="3" spans="1:9" x14ac:dyDescent="0.2">
      <c r="A3" s="220">
        <f t="shared" si="0"/>
        <v>1</v>
      </c>
      <c r="B3" s="221" t="str">
        <f t="shared" si="1"/>
        <v>2022 Q3</v>
      </c>
      <c r="C3" s="222" t="str">
        <f t="shared" si="2"/>
        <v>FI 2023</v>
      </c>
      <c r="D3" s="223">
        <v>44773</v>
      </c>
      <c r="E3" s="224" t="s">
        <v>278</v>
      </c>
      <c r="F3" s="225" t="s">
        <v>231</v>
      </c>
      <c r="G3" s="224" t="s">
        <v>280</v>
      </c>
      <c r="H3" s="225" t="s">
        <v>282</v>
      </c>
      <c r="I3" s="226">
        <v>20000</v>
      </c>
    </row>
    <row r="4" spans="1:9" hidden="1" x14ac:dyDescent="0.2">
      <c r="A4" s="176">
        <f t="shared" si="0"/>
        <v>1</v>
      </c>
      <c r="B4" s="177" t="str">
        <f t="shared" si="1"/>
        <v>2022 Q3</v>
      </c>
      <c r="C4" s="178" t="str">
        <f t="shared" si="2"/>
        <v>FI 2023</v>
      </c>
      <c r="D4" s="200">
        <v>44773</v>
      </c>
      <c r="E4" s="201" t="s">
        <v>278</v>
      </c>
      <c r="F4" s="202" t="s">
        <v>283</v>
      </c>
      <c r="G4" s="201" t="s">
        <v>280</v>
      </c>
      <c r="H4" s="202" t="s">
        <v>284</v>
      </c>
      <c r="I4" s="203">
        <v>950000</v>
      </c>
    </row>
    <row r="5" spans="1:9" x14ac:dyDescent="0.2">
      <c r="A5" s="220">
        <f t="shared" si="0"/>
        <v>1</v>
      </c>
      <c r="B5" s="221" t="str">
        <f t="shared" si="1"/>
        <v>2022 Q3</v>
      </c>
      <c r="C5" s="222" t="str">
        <f t="shared" si="2"/>
        <v>FI 2023</v>
      </c>
      <c r="D5" s="223">
        <v>44773</v>
      </c>
      <c r="E5" s="224" t="s">
        <v>278</v>
      </c>
      <c r="F5" s="225" t="s">
        <v>231</v>
      </c>
      <c r="G5" s="224" t="s">
        <v>280</v>
      </c>
      <c r="H5" s="225" t="s">
        <v>285</v>
      </c>
      <c r="I5" s="226">
        <v>2000</v>
      </c>
    </row>
    <row r="6" spans="1:9" s="183" customFormat="1" hidden="1" x14ac:dyDescent="0.2">
      <c r="A6" s="176">
        <f t="shared" si="0"/>
        <v>1</v>
      </c>
      <c r="B6" s="177" t="str">
        <f t="shared" si="1"/>
        <v>2022 Q3</v>
      </c>
      <c r="C6" s="178" t="str">
        <f t="shared" si="2"/>
        <v>FI 2023</v>
      </c>
      <c r="D6" s="200">
        <v>44773</v>
      </c>
      <c r="E6" s="201" t="s">
        <v>278</v>
      </c>
      <c r="F6" s="202" t="s">
        <v>286</v>
      </c>
      <c r="G6" s="201" t="s">
        <v>280</v>
      </c>
      <c r="H6" s="202" t="s">
        <v>287</v>
      </c>
      <c r="I6" s="203">
        <v>4000000</v>
      </c>
    </row>
    <row r="7" spans="1:9" x14ac:dyDescent="0.2">
      <c r="A7" s="220">
        <f t="shared" si="0"/>
        <v>1</v>
      </c>
      <c r="B7" s="221" t="str">
        <f t="shared" si="1"/>
        <v>2022 Q4</v>
      </c>
      <c r="C7" s="222" t="str">
        <f t="shared" si="2"/>
        <v>FI 2023</v>
      </c>
      <c r="D7" s="223">
        <v>44895</v>
      </c>
      <c r="E7" s="224" t="s">
        <v>278</v>
      </c>
      <c r="F7" s="225" t="s">
        <v>231</v>
      </c>
      <c r="G7" s="224" t="s">
        <v>280</v>
      </c>
      <c r="H7" s="225" t="s">
        <v>288</v>
      </c>
      <c r="I7" s="226">
        <v>4103000</v>
      </c>
    </row>
    <row r="8" spans="1:9" s="183" customFormat="1" x14ac:dyDescent="0.2">
      <c r="A8" s="220">
        <f t="shared" si="0"/>
        <v>1</v>
      </c>
      <c r="B8" s="221" t="str">
        <f t="shared" si="1"/>
        <v>2023 Q2</v>
      </c>
      <c r="C8" s="222" t="str">
        <f t="shared" si="2"/>
        <v>FI 2023</v>
      </c>
      <c r="D8" s="223">
        <v>45047</v>
      </c>
      <c r="E8" s="224" t="s">
        <v>278</v>
      </c>
      <c r="F8" s="225" t="s">
        <v>231</v>
      </c>
      <c r="G8" s="224" t="s">
        <v>280</v>
      </c>
      <c r="H8" s="225" t="s">
        <v>289</v>
      </c>
      <c r="I8" s="226">
        <v>5775000</v>
      </c>
    </row>
    <row r="9" spans="1:9" s="183" customFormat="1" hidden="1" x14ac:dyDescent="0.2">
      <c r="A9" s="176">
        <f t="shared" si="0"/>
        <v>2</v>
      </c>
      <c r="B9" s="177" t="str">
        <f t="shared" si="1"/>
        <v>2023 Q3</v>
      </c>
      <c r="C9" s="178" t="str">
        <f t="shared" si="2"/>
        <v>FI 2024</v>
      </c>
      <c r="D9" s="191">
        <v>45138</v>
      </c>
      <c r="E9" s="192" t="s">
        <v>278</v>
      </c>
      <c r="F9" s="193" t="s">
        <v>279</v>
      </c>
      <c r="G9" s="192" t="s">
        <v>280</v>
      </c>
      <c r="H9" s="193" t="s">
        <v>290</v>
      </c>
      <c r="I9" s="194">
        <v>500000</v>
      </c>
    </row>
    <row r="10" spans="1:9" s="183" customFormat="1" hidden="1" x14ac:dyDescent="0.2">
      <c r="A10" s="176">
        <f t="shared" si="0"/>
        <v>2</v>
      </c>
      <c r="B10" s="177" t="str">
        <f t="shared" si="1"/>
        <v>2023 Q3</v>
      </c>
      <c r="C10" s="178" t="str">
        <f t="shared" si="2"/>
        <v>FI 2024</v>
      </c>
      <c r="D10" s="179">
        <v>45138</v>
      </c>
      <c r="E10" s="180" t="s">
        <v>278</v>
      </c>
      <c r="F10" s="181" t="s">
        <v>283</v>
      </c>
      <c r="G10" s="180" t="s">
        <v>280</v>
      </c>
      <c r="H10" s="181" t="s">
        <v>293</v>
      </c>
      <c r="I10" s="182">
        <v>987000</v>
      </c>
    </row>
    <row r="11" spans="1:9" s="183" customFormat="1" hidden="1" x14ac:dyDescent="0.2">
      <c r="A11" s="176">
        <f t="shared" si="0"/>
        <v>2</v>
      </c>
      <c r="B11" s="177" t="str">
        <f t="shared" si="1"/>
        <v>2023 Q3</v>
      </c>
      <c r="C11" s="178" t="str">
        <f t="shared" si="2"/>
        <v>FI 2024</v>
      </c>
      <c r="D11" s="208">
        <v>45138</v>
      </c>
      <c r="E11" s="209" t="s">
        <v>291</v>
      </c>
      <c r="F11" s="210" t="s">
        <v>283</v>
      </c>
      <c r="G11" s="209" t="s">
        <v>172</v>
      </c>
      <c r="H11" s="210" t="s">
        <v>292</v>
      </c>
      <c r="I11" s="211">
        <v>300000</v>
      </c>
    </row>
    <row r="12" spans="1:9" x14ac:dyDescent="0.2">
      <c r="A12" s="220">
        <f t="shared" si="0"/>
        <v>2</v>
      </c>
      <c r="B12" s="221" t="str">
        <f t="shared" si="1"/>
        <v>2023 Q4</v>
      </c>
      <c r="C12" s="222" t="str">
        <f t="shared" si="2"/>
        <v>FI 2024</v>
      </c>
      <c r="D12" s="223">
        <v>45230</v>
      </c>
      <c r="E12" s="224" t="s">
        <v>278</v>
      </c>
      <c r="F12" s="225" t="s">
        <v>231</v>
      </c>
      <c r="G12" s="224" t="s">
        <v>280</v>
      </c>
      <c r="H12" s="225" t="s">
        <v>136</v>
      </c>
      <c r="I12" s="226">
        <v>6600000</v>
      </c>
    </row>
    <row r="13" spans="1:9" hidden="1" x14ac:dyDescent="0.2">
      <c r="A13" s="176">
        <f t="shared" si="0"/>
        <v>2</v>
      </c>
      <c r="B13" s="177" t="str">
        <f t="shared" si="1"/>
        <v>2023 Q4</v>
      </c>
      <c r="C13" s="178" t="str">
        <f t="shared" si="2"/>
        <v>FI 2024</v>
      </c>
      <c r="D13" s="212">
        <v>45261</v>
      </c>
      <c r="E13" s="213" t="s">
        <v>291</v>
      </c>
      <c r="F13" s="214" t="s">
        <v>286</v>
      </c>
      <c r="G13" s="213" t="s">
        <v>172</v>
      </c>
      <c r="H13" s="214" t="s">
        <v>294</v>
      </c>
      <c r="I13" s="215">
        <v>4000000</v>
      </c>
    </row>
    <row r="14" spans="1:9" s="183" customFormat="1" x14ac:dyDescent="0.2">
      <c r="A14" s="220">
        <f t="shared" si="0"/>
        <v>2</v>
      </c>
      <c r="B14" s="221" t="str">
        <f t="shared" si="1"/>
        <v>2023 Q4</v>
      </c>
      <c r="C14" s="222" t="str">
        <f t="shared" si="2"/>
        <v>FI 2024</v>
      </c>
      <c r="D14" s="223">
        <v>45291</v>
      </c>
      <c r="E14" s="224" t="s">
        <v>291</v>
      </c>
      <c r="F14" s="225" t="s">
        <v>298</v>
      </c>
      <c r="G14" s="224" t="s">
        <v>280</v>
      </c>
      <c r="H14" s="225" t="s">
        <v>299</v>
      </c>
      <c r="I14" s="226">
        <v>1037500</v>
      </c>
    </row>
    <row r="15" spans="1:9" hidden="1" x14ac:dyDescent="0.2">
      <c r="A15" s="176">
        <f t="shared" si="0"/>
        <v>2</v>
      </c>
      <c r="B15" s="177" t="str">
        <f t="shared" si="1"/>
        <v>2023 Q4</v>
      </c>
      <c r="C15" s="178" t="str">
        <f t="shared" si="2"/>
        <v>FI 2024</v>
      </c>
      <c r="D15" s="216">
        <v>45291</v>
      </c>
      <c r="E15" s="217" t="s">
        <v>291</v>
      </c>
      <c r="F15" s="218" t="s">
        <v>279</v>
      </c>
      <c r="G15" s="217" t="s">
        <v>172</v>
      </c>
      <c r="H15" s="218" t="s">
        <v>300</v>
      </c>
      <c r="I15" s="219">
        <v>300000</v>
      </c>
    </row>
    <row r="16" spans="1:9" s="183" customFormat="1" hidden="1" x14ac:dyDescent="0.2">
      <c r="A16" s="176">
        <f t="shared" si="0"/>
        <v>2</v>
      </c>
      <c r="B16" s="177" t="str">
        <f t="shared" si="1"/>
        <v>2023 Q4</v>
      </c>
      <c r="C16" s="178" t="str">
        <f t="shared" si="2"/>
        <v>FI 2024</v>
      </c>
      <c r="D16" s="179">
        <v>45291</v>
      </c>
      <c r="E16" s="180" t="s">
        <v>291</v>
      </c>
      <c r="F16" s="181" t="s">
        <v>295</v>
      </c>
      <c r="G16" s="180"/>
      <c r="H16" s="181" t="s">
        <v>296</v>
      </c>
      <c r="I16" s="182">
        <v>300000</v>
      </c>
    </row>
    <row r="17" spans="1:9" s="183" customFormat="1" hidden="1" x14ac:dyDescent="0.2">
      <c r="A17" s="176">
        <f t="shared" si="0"/>
        <v>2</v>
      </c>
      <c r="B17" s="177" t="str">
        <f t="shared" si="1"/>
        <v>2023 Q4</v>
      </c>
      <c r="C17" s="178" t="str">
        <f t="shared" si="2"/>
        <v>FI 2024</v>
      </c>
      <c r="D17" s="204">
        <v>45291</v>
      </c>
      <c r="E17" s="205" t="s">
        <v>291</v>
      </c>
      <c r="F17" s="206" t="s">
        <v>508</v>
      </c>
      <c r="G17" s="205"/>
      <c r="H17" s="206" t="s">
        <v>297</v>
      </c>
      <c r="I17" s="207">
        <v>30000</v>
      </c>
    </row>
    <row r="18" spans="1:9" s="183" customFormat="1" x14ac:dyDescent="0.2">
      <c r="A18" s="220">
        <f t="shared" si="0"/>
        <v>2</v>
      </c>
      <c r="B18" s="221" t="str">
        <f t="shared" si="1"/>
        <v>2024 Q1</v>
      </c>
      <c r="C18" s="222" t="str">
        <f t="shared" si="2"/>
        <v>FI 2024</v>
      </c>
      <c r="D18" s="223">
        <v>45382</v>
      </c>
      <c r="E18" s="224" t="s">
        <v>291</v>
      </c>
      <c r="F18" s="225" t="s">
        <v>298</v>
      </c>
      <c r="G18" s="224" t="s">
        <v>280</v>
      </c>
      <c r="H18" s="225" t="s">
        <v>301</v>
      </c>
      <c r="I18" s="226">
        <v>1037500</v>
      </c>
    </row>
    <row r="19" spans="1:9" s="183" customFormat="1" hidden="1" x14ac:dyDescent="0.2">
      <c r="A19" s="176">
        <f t="shared" si="0"/>
        <v>2</v>
      </c>
      <c r="B19" s="177" t="str">
        <f t="shared" si="1"/>
        <v>2024 Q1</v>
      </c>
      <c r="C19" s="178" t="str">
        <f t="shared" si="2"/>
        <v>FI 2024</v>
      </c>
      <c r="D19" s="191">
        <v>45382</v>
      </c>
      <c r="E19" s="192" t="s">
        <v>291</v>
      </c>
      <c r="F19" s="193" t="s">
        <v>508</v>
      </c>
      <c r="G19" s="192"/>
      <c r="H19" s="193" t="s">
        <v>302</v>
      </c>
      <c r="I19" s="194">
        <v>30000</v>
      </c>
    </row>
    <row r="20" spans="1:9" s="183" customFormat="1" hidden="1" x14ac:dyDescent="0.2">
      <c r="A20" s="176">
        <f t="shared" si="0"/>
        <v>2</v>
      </c>
      <c r="B20" s="177" t="str">
        <f t="shared" si="1"/>
        <v>2024 Q1</v>
      </c>
      <c r="C20" s="178" t="str">
        <f t="shared" si="2"/>
        <v>FI 2024</v>
      </c>
      <c r="D20" s="204">
        <v>45382</v>
      </c>
      <c r="E20" s="205" t="s">
        <v>291</v>
      </c>
      <c r="F20" s="206" t="s">
        <v>295</v>
      </c>
      <c r="G20" s="205"/>
      <c r="H20" s="206" t="s">
        <v>303</v>
      </c>
      <c r="I20" s="207">
        <v>300000</v>
      </c>
    </row>
    <row r="21" spans="1:9" s="183" customFormat="1" x14ac:dyDescent="0.2">
      <c r="A21" s="220">
        <f t="shared" si="0"/>
        <v>2</v>
      </c>
      <c r="B21" s="221" t="str">
        <f t="shared" si="1"/>
        <v>2024 Q2</v>
      </c>
      <c r="C21" s="222" t="str">
        <f t="shared" si="2"/>
        <v>FI 2024</v>
      </c>
      <c r="D21" s="227">
        <v>45383</v>
      </c>
      <c r="E21" s="228" t="s">
        <v>291</v>
      </c>
      <c r="F21" s="229" t="s">
        <v>231</v>
      </c>
      <c r="G21" s="228" t="s">
        <v>172</v>
      </c>
      <c r="H21" s="229" t="s">
        <v>304</v>
      </c>
      <c r="I21" s="230">
        <v>3750000</v>
      </c>
    </row>
    <row r="22" spans="1:9" s="183" customFormat="1" x14ac:dyDescent="0.2">
      <c r="A22" s="220">
        <f t="shared" si="0"/>
        <v>2</v>
      </c>
      <c r="B22" s="221" t="str">
        <f t="shared" si="1"/>
        <v>2024 Q2</v>
      </c>
      <c r="C22" s="222" t="str">
        <f t="shared" si="2"/>
        <v>FI 2024</v>
      </c>
      <c r="D22" s="223">
        <v>45473</v>
      </c>
      <c r="E22" s="224" t="s">
        <v>291</v>
      </c>
      <c r="F22" s="225" t="s">
        <v>298</v>
      </c>
      <c r="G22" s="224" t="s">
        <v>280</v>
      </c>
      <c r="H22" s="225" t="s">
        <v>307</v>
      </c>
      <c r="I22" s="226">
        <v>1037500</v>
      </c>
    </row>
    <row r="23" spans="1:9" s="183" customFormat="1" hidden="1" x14ac:dyDescent="0.2">
      <c r="A23" s="176">
        <f t="shared" si="0"/>
        <v>2</v>
      </c>
      <c r="B23" s="177" t="str">
        <f t="shared" si="1"/>
        <v>2024 Q2</v>
      </c>
      <c r="C23" s="178" t="str">
        <f t="shared" si="2"/>
        <v>FI 2024</v>
      </c>
      <c r="D23" s="191">
        <v>45473</v>
      </c>
      <c r="E23" s="192" t="s">
        <v>291</v>
      </c>
      <c r="F23" s="193" t="s">
        <v>295</v>
      </c>
      <c r="G23" s="192"/>
      <c r="H23" s="193" t="s">
        <v>305</v>
      </c>
      <c r="I23" s="194">
        <v>300000</v>
      </c>
    </row>
    <row r="24" spans="1:9" s="183" customFormat="1" hidden="1" x14ac:dyDescent="0.2">
      <c r="A24" s="176">
        <f t="shared" si="0"/>
        <v>2</v>
      </c>
      <c r="B24" s="177" t="str">
        <f t="shared" si="1"/>
        <v>2024 Q2</v>
      </c>
      <c r="C24" s="178" t="str">
        <f t="shared" si="2"/>
        <v>FI 2024</v>
      </c>
      <c r="D24" s="204">
        <v>45473</v>
      </c>
      <c r="E24" s="205" t="s">
        <v>291</v>
      </c>
      <c r="F24" s="206" t="s">
        <v>508</v>
      </c>
      <c r="G24" s="205"/>
      <c r="H24" s="206" t="s">
        <v>306</v>
      </c>
      <c r="I24" s="207">
        <v>30000</v>
      </c>
    </row>
    <row r="25" spans="1:9" s="183" customFormat="1" x14ac:dyDescent="0.2">
      <c r="A25" s="220">
        <f t="shared" si="0"/>
        <v>3</v>
      </c>
      <c r="B25" s="221" t="str">
        <f t="shared" si="1"/>
        <v>2024 Q3</v>
      </c>
      <c r="C25" s="222" t="str">
        <f t="shared" si="2"/>
        <v>FI 2025</v>
      </c>
      <c r="D25" s="227">
        <v>45474</v>
      </c>
      <c r="E25" s="228" t="s">
        <v>291</v>
      </c>
      <c r="F25" s="229" t="s">
        <v>231</v>
      </c>
      <c r="G25" s="228" t="s">
        <v>172</v>
      </c>
      <c r="H25" s="229" t="s">
        <v>308</v>
      </c>
      <c r="I25" s="230">
        <v>5250000</v>
      </c>
    </row>
    <row r="26" spans="1:9" s="183" customFormat="1" hidden="1" x14ac:dyDescent="0.2">
      <c r="A26" s="176">
        <f t="shared" si="0"/>
        <v>3</v>
      </c>
      <c r="B26" s="177" t="str">
        <f t="shared" si="1"/>
        <v>2024 Q3</v>
      </c>
      <c r="C26" s="178" t="str">
        <f t="shared" si="2"/>
        <v>FI 2025</v>
      </c>
      <c r="D26" s="191">
        <v>45504</v>
      </c>
      <c r="E26" s="192" t="s">
        <v>291</v>
      </c>
      <c r="F26" s="193" t="s">
        <v>283</v>
      </c>
      <c r="G26" s="192" t="s">
        <v>280</v>
      </c>
      <c r="H26" s="193" t="s">
        <v>310</v>
      </c>
      <c r="I26" s="194">
        <v>1026000</v>
      </c>
    </row>
    <row r="27" spans="1:9" s="183" customFormat="1" hidden="1" x14ac:dyDescent="0.2">
      <c r="A27" s="176">
        <f t="shared" si="0"/>
        <v>3</v>
      </c>
      <c r="B27" s="177" t="str">
        <f t="shared" si="1"/>
        <v>2024 Q3</v>
      </c>
      <c r="C27" s="178" t="str">
        <f t="shared" si="2"/>
        <v>FI 2025</v>
      </c>
      <c r="D27" s="179">
        <v>45504</v>
      </c>
      <c r="E27" s="180" t="s">
        <v>291</v>
      </c>
      <c r="F27" s="181" t="s">
        <v>279</v>
      </c>
      <c r="G27" s="180" t="s">
        <v>280</v>
      </c>
      <c r="H27" s="181" t="s">
        <v>311</v>
      </c>
      <c r="I27" s="182">
        <v>1000000</v>
      </c>
    </row>
    <row r="28" spans="1:9" s="183" customFormat="1" hidden="1" x14ac:dyDescent="0.2">
      <c r="A28" s="176">
        <f t="shared" si="0"/>
        <v>3</v>
      </c>
      <c r="B28" s="177" t="str">
        <f t="shared" si="1"/>
        <v>2024 Q3</v>
      </c>
      <c r="C28" s="178" t="str">
        <f t="shared" si="2"/>
        <v>FI 2025</v>
      </c>
      <c r="D28" s="184">
        <v>45504</v>
      </c>
      <c r="E28" s="185" t="s">
        <v>291</v>
      </c>
      <c r="F28" s="186" t="s">
        <v>283</v>
      </c>
      <c r="G28" s="185" t="s">
        <v>172</v>
      </c>
      <c r="H28" s="186" t="s">
        <v>309</v>
      </c>
      <c r="I28" s="187">
        <v>310000</v>
      </c>
    </row>
    <row r="29" spans="1:9" s="183" customFormat="1" hidden="1" x14ac:dyDescent="0.2">
      <c r="A29" s="176">
        <f t="shared" si="0"/>
        <v>3</v>
      </c>
      <c r="B29" s="177" t="str">
        <f t="shared" si="1"/>
        <v>2024 Q3</v>
      </c>
      <c r="C29" s="178" t="str">
        <f t="shared" si="2"/>
        <v>FI 2025</v>
      </c>
      <c r="D29" s="208">
        <v>45504</v>
      </c>
      <c r="E29" s="209" t="s">
        <v>291</v>
      </c>
      <c r="F29" s="210" t="s">
        <v>283</v>
      </c>
      <c r="G29" s="209" t="s">
        <v>173</v>
      </c>
      <c r="H29" s="210" t="s">
        <v>309</v>
      </c>
      <c r="I29" s="211">
        <v>310000</v>
      </c>
    </row>
    <row r="30" spans="1:9" s="183" customFormat="1" x14ac:dyDescent="0.2">
      <c r="A30" s="220">
        <f t="shared" si="0"/>
        <v>3</v>
      </c>
      <c r="B30" s="221" t="str">
        <f t="shared" si="1"/>
        <v>2024 Q3</v>
      </c>
      <c r="C30" s="222" t="str">
        <f t="shared" si="2"/>
        <v>FI 2025</v>
      </c>
      <c r="D30" s="223">
        <v>45565</v>
      </c>
      <c r="E30" s="224" t="s">
        <v>291</v>
      </c>
      <c r="F30" s="225" t="s">
        <v>298</v>
      </c>
      <c r="G30" s="224" t="s">
        <v>280</v>
      </c>
      <c r="H30" s="225" t="s">
        <v>312</v>
      </c>
      <c r="I30" s="226">
        <v>1037500</v>
      </c>
    </row>
    <row r="31" spans="1:9" s="183" customFormat="1" hidden="1" x14ac:dyDescent="0.2">
      <c r="A31" s="176">
        <f t="shared" si="0"/>
        <v>3</v>
      </c>
      <c r="B31" s="177" t="str">
        <f t="shared" si="1"/>
        <v>2024 Q3</v>
      </c>
      <c r="C31" s="178" t="str">
        <f t="shared" si="2"/>
        <v>FI 2025</v>
      </c>
      <c r="D31" s="191">
        <v>45565</v>
      </c>
      <c r="E31" s="192" t="s">
        <v>291</v>
      </c>
      <c r="F31" s="193" t="s">
        <v>295</v>
      </c>
      <c r="G31" s="192"/>
      <c r="H31" s="193" t="s">
        <v>313</v>
      </c>
      <c r="I31" s="194">
        <v>300000</v>
      </c>
    </row>
    <row r="32" spans="1:9" s="183" customFormat="1" hidden="1" x14ac:dyDescent="0.2">
      <c r="A32" s="176">
        <f t="shared" si="0"/>
        <v>3</v>
      </c>
      <c r="B32" s="177" t="str">
        <f t="shared" si="1"/>
        <v>2024 Q3</v>
      </c>
      <c r="C32" s="178" t="str">
        <f t="shared" si="2"/>
        <v>FI 2025</v>
      </c>
      <c r="D32" s="204">
        <v>45565</v>
      </c>
      <c r="E32" s="205" t="s">
        <v>291</v>
      </c>
      <c r="F32" s="206" t="s">
        <v>508</v>
      </c>
      <c r="G32" s="205"/>
      <c r="H32" s="206" t="s">
        <v>314</v>
      </c>
      <c r="I32" s="207">
        <v>30000</v>
      </c>
    </row>
    <row r="33" spans="1:9" s="196" customFormat="1" x14ac:dyDescent="0.2">
      <c r="A33" s="238">
        <f t="shared" si="0"/>
        <v>3</v>
      </c>
      <c r="B33" s="239" t="str">
        <f t="shared" si="1"/>
        <v>2024 Q4</v>
      </c>
      <c r="C33" s="240" t="str">
        <f t="shared" si="2"/>
        <v>FI 2025</v>
      </c>
      <c r="D33" s="241">
        <v>45596</v>
      </c>
      <c r="E33" s="242" t="s">
        <v>291</v>
      </c>
      <c r="F33" s="243" t="s">
        <v>231</v>
      </c>
      <c r="G33" s="242" t="s">
        <v>172</v>
      </c>
      <c r="H33" s="243" t="s">
        <v>315</v>
      </c>
      <c r="I33" s="244">
        <v>6000000</v>
      </c>
    </row>
    <row r="34" spans="1:9" s="183" customFormat="1" hidden="1" x14ac:dyDescent="0.2">
      <c r="A34" s="176">
        <f t="shared" si="0"/>
        <v>3</v>
      </c>
      <c r="B34" s="177" t="str">
        <f t="shared" si="1"/>
        <v>2024 Q4</v>
      </c>
      <c r="C34" s="178" t="str">
        <f t="shared" si="2"/>
        <v>FI 2025</v>
      </c>
      <c r="D34" s="191">
        <v>45657</v>
      </c>
      <c r="E34" s="192" t="s">
        <v>291</v>
      </c>
      <c r="F34" s="193" t="s">
        <v>138</v>
      </c>
      <c r="G34" s="192" t="s">
        <v>280</v>
      </c>
      <c r="H34" s="193" t="s">
        <v>318</v>
      </c>
      <c r="I34" s="194">
        <v>412500</v>
      </c>
    </row>
    <row r="35" spans="1:9" s="183" customFormat="1" hidden="1" x14ac:dyDescent="0.2">
      <c r="A35" s="176">
        <f t="shared" si="0"/>
        <v>3</v>
      </c>
      <c r="B35" s="177" t="str">
        <f t="shared" si="1"/>
        <v>2024 Q4</v>
      </c>
      <c r="C35" s="178" t="str">
        <f t="shared" si="2"/>
        <v>FI 2025</v>
      </c>
      <c r="D35" s="184">
        <v>45657</v>
      </c>
      <c r="E35" s="185" t="s">
        <v>291</v>
      </c>
      <c r="F35" s="186" t="s">
        <v>279</v>
      </c>
      <c r="G35" s="185" t="s">
        <v>172</v>
      </c>
      <c r="H35" s="186" t="s">
        <v>319</v>
      </c>
      <c r="I35" s="187">
        <v>310000</v>
      </c>
    </row>
    <row r="36" spans="1:9" s="183" customFormat="1" hidden="1" x14ac:dyDescent="0.2">
      <c r="A36" s="176">
        <f t="shared" si="0"/>
        <v>3</v>
      </c>
      <c r="B36" s="177" t="str">
        <f t="shared" si="1"/>
        <v>2024 Q4</v>
      </c>
      <c r="C36" s="178" t="str">
        <f t="shared" si="2"/>
        <v>FI 2025</v>
      </c>
      <c r="D36" s="184">
        <v>45657</v>
      </c>
      <c r="E36" s="185" t="s">
        <v>291</v>
      </c>
      <c r="F36" s="186" t="s">
        <v>279</v>
      </c>
      <c r="G36" s="185" t="s">
        <v>173</v>
      </c>
      <c r="H36" s="186" t="s">
        <v>319</v>
      </c>
      <c r="I36" s="187">
        <v>310000</v>
      </c>
    </row>
    <row r="37" spans="1:9" s="183" customFormat="1" hidden="1" x14ac:dyDescent="0.2">
      <c r="A37" s="176">
        <f t="shared" si="0"/>
        <v>3</v>
      </c>
      <c r="B37" s="177" t="str">
        <f t="shared" si="1"/>
        <v>2024 Q4</v>
      </c>
      <c r="C37" s="178" t="str">
        <f t="shared" si="2"/>
        <v>FI 2025</v>
      </c>
      <c r="D37" s="179">
        <v>45657</v>
      </c>
      <c r="E37" s="180" t="s">
        <v>291</v>
      </c>
      <c r="F37" s="181" t="s">
        <v>295</v>
      </c>
      <c r="G37" s="180"/>
      <c r="H37" s="181" t="s">
        <v>316</v>
      </c>
      <c r="I37" s="182">
        <v>312000</v>
      </c>
    </row>
    <row r="38" spans="1:9" s="183" customFormat="1" hidden="1" x14ac:dyDescent="0.2">
      <c r="A38" s="176">
        <f t="shared" si="0"/>
        <v>3</v>
      </c>
      <c r="B38" s="177" t="str">
        <f t="shared" si="1"/>
        <v>2024 Q4</v>
      </c>
      <c r="C38" s="178" t="str">
        <f t="shared" si="2"/>
        <v>FI 2025</v>
      </c>
      <c r="D38" s="204">
        <v>45657</v>
      </c>
      <c r="E38" s="205" t="s">
        <v>291</v>
      </c>
      <c r="F38" s="206" t="s">
        <v>508</v>
      </c>
      <c r="G38" s="205"/>
      <c r="H38" s="206" t="s">
        <v>317</v>
      </c>
      <c r="I38" s="207">
        <v>31250</v>
      </c>
    </row>
    <row r="39" spans="1:9" s="183" customFormat="1" x14ac:dyDescent="0.2">
      <c r="A39" s="220">
        <f t="shared" si="0"/>
        <v>3</v>
      </c>
      <c r="B39" s="221" t="str">
        <f t="shared" si="1"/>
        <v>2025 Q1</v>
      </c>
      <c r="C39" s="222" t="str">
        <f t="shared" si="2"/>
        <v>FI 2025</v>
      </c>
      <c r="D39" s="227">
        <v>45717</v>
      </c>
      <c r="E39" s="228" t="s">
        <v>291</v>
      </c>
      <c r="F39" s="229" t="s">
        <v>231</v>
      </c>
      <c r="G39" s="228" t="s">
        <v>173</v>
      </c>
      <c r="H39" s="229" t="s">
        <v>320</v>
      </c>
      <c r="I39" s="230">
        <v>3750000</v>
      </c>
    </row>
    <row r="40" spans="1:9" s="183" customFormat="1" hidden="1" x14ac:dyDescent="0.2">
      <c r="A40" s="176">
        <f t="shared" si="0"/>
        <v>3</v>
      </c>
      <c r="B40" s="177" t="str">
        <f t="shared" si="1"/>
        <v>2025 Q1</v>
      </c>
      <c r="C40" s="178" t="str">
        <f t="shared" si="2"/>
        <v>FI 2025</v>
      </c>
      <c r="D40" s="200">
        <v>45747</v>
      </c>
      <c r="E40" s="201" t="s">
        <v>291</v>
      </c>
      <c r="F40" s="202" t="s">
        <v>138</v>
      </c>
      <c r="G40" s="201" t="s">
        <v>280</v>
      </c>
      <c r="H40" s="202" t="s">
        <v>323</v>
      </c>
      <c r="I40" s="203">
        <v>412500</v>
      </c>
    </row>
    <row r="41" spans="1:9" s="183" customFormat="1" x14ac:dyDescent="0.2">
      <c r="A41" s="220">
        <f t="shared" si="0"/>
        <v>3</v>
      </c>
      <c r="B41" s="221" t="str">
        <f t="shared" si="1"/>
        <v>2025 Q1</v>
      </c>
      <c r="C41" s="222" t="str">
        <f t="shared" si="2"/>
        <v>FI 2025</v>
      </c>
      <c r="D41" s="227">
        <v>45747</v>
      </c>
      <c r="E41" s="228" t="s">
        <v>291</v>
      </c>
      <c r="F41" s="229" t="s">
        <v>298</v>
      </c>
      <c r="G41" s="228" t="s">
        <v>172</v>
      </c>
      <c r="H41" s="229" t="s">
        <v>324</v>
      </c>
      <c r="I41" s="230">
        <v>750000</v>
      </c>
    </row>
    <row r="42" spans="1:9" s="183" customFormat="1" hidden="1" x14ac:dyDescent="0.2">
      <c r="A42" s="176">
        <f t="shared" si="0"/>
        <v>3</v>
      </c>
      <c r="B42" s="177" t="str">
        <f t="shared" si="1"/>
        <v>2025 Q1</v>
      </c>
      <c r="C42" s="178" t="str">
        <f t="shared" si="2"/>
        <v>FI 2025</v>
      </c>
      <c r="D42" s="191">
        <v>45747</v>
      </c>
      <c r="E42" s="192" t="s">
        <v>291</v>
      </c>
      <c r="F42" s="193" t="s">
        <v>508</v>
      </c>
      <c r="G42" s="192"/>
      <c r="H42" s="193" t="s">
        <v>321</v>
      </c>
      <c r="I42" s="194">
        <v>31250</v>
      </c>
    </row>
    <row r="43" spans="1:9" s="183" customFormat="1" hidden="1" x14ac:dyDescent="0.2">
      <c r="A43" s="176">
        <f t="shared" si="0"/>
        <v>3</v>
      </c>
      <c r="B43" s="177" t="str">
        <f t="shared" si="1"/>
        <v>2025 Q1</v>
      </c>
      <c r="C43" s="178" t="str">
        <f t="shared" si="2"/>
        <v>FI 2025</v>
      </c>
      <c r="D43" s="204">
        <v>45747</v>
      </c>
      <c r="E43" s="205" t="s">
        <v>291</v>
      </c>
      <c r="F43" s="206" t="s">
        <v>295</v>
      </c>
      <c r="G43" s="205"/>
      <c r="H43" s="206" t="s">
        <v>322</v>
      </c>
      <c r="I43" s="207">
        <v>312000</v>
      </c>
    </row>
    <row r="44" spans="1:9" s="183" customFormat="1" x14ac:dyDescent="0.2">
      <c r="A44" s="220">
        <f t="shared" si="0"/>
        <v>3</v>
      </c>
      <c r="B44" s="221" t="str">
        <f t="shared" si="1"/>
        <v>2025 Q2</v>
      </c>
      <c r="C44" s="222" t="str">
        <f t="shared" si="2"/>
        <v>FI 2025</v>
      </c>
      <c r="D44" s="227">
        <v>45809</v>
      </c>
      <c r="E44" s="228" t="s">
        <v>291</v>
      </c>
      <c r="F44" s="229" t="s">
        <v>231</v>
      </c>
      <c r="G44" s="228" t="s">
        <v>173</v>
      </c>
      <c r="H44" s="229" t="s">
        <v>325</v>
      </c>
      <c r="I44" s="230">
        <v>5250000</v>
      </c>
    </row>
    <row r="45" spans="1:9" s="183" customFormat="1" hidden="1" x14ac:dyDescent="0.2">
      <c r="A45" s="176">
        <f t="shared" si="0"/>
        <v>3</v>
      </c>
      <c r="B45" s="177" t="str">
        <f t="shared" si="1"/>
        <v>2025 Q2</v>
      </c>
      <c r="C45" s="178" t="str">
        <f t="shared" si="2"/>
        <v>FI 2025</v>
      </c>
      <c r="D45" s="200">
        <v>45838</v>
      </c>
      <c r="E45" s="201" t="s">
        <v>291</v>
      </c>
      <c r="F45" s="202" t="s">
        <v>138</v>
      </c>
      <c r="G45" s="201" t="s">
        <v>280</v>
      </c>
      <c r="H45" s="202" t="s">
        <v>327</v>
      </c>
      <c r="I45" s="203">
        <v>412500</v>
      </c>
    </row>
    <row r="46" spans="1:9" s="183" customFormat="1" x14ac:dyDescent="0.2">
      <c r="A46" s="220">
        <f t="shared" si="0"/>
        <v>3</v>
      </c>
      <c r="B46" s="221" t="str">
        <f t="shared" si="1"/>
        <v>2025 Q2</v>
      </c>
      <c r="C46" s="222" t="str">
        <f t="shared" si="2"/>
        <v>FI 2025</v>
      </c>
      <c r="D46" s="227">
        <v>45838</v>
      </c>
      <c r="E46" s="228" t="s">
        <v>291</v>
      </c>
      <c r="F46" s="229" t="s">
        <v>298</v>
      </c>
      <c r="G46" s="228" t="s">
        <v>172</v>
      </c>
      <c r="H46" s="229" t="s">
        <v>326</v>
      </c>
      <c r="I46" s="230">
        <v>750000</v>
      </c>
    </row>
    <row r="47" spans="1:9" s="183" customFormat="1" hidden="1" x14ac:dyDescent="0.2">
      <c r="A47" s="176">
        <f t="shared" si="0"/>
        <v>3</v>
      </c>
      <c r="B47" s="177" t="str">
        <f t="shared" si="1"/>
        <v>2025 Q2</v>
      </c>
      <c r="C47" s="178" t="str">
        <f t="shared" si="2"/>
        <v>FI 2025</v>
      </c>
      <c r="D47" s="191">
        <v>45838</v>
      </c>
      <c r="E47" s="192" t="s">
        <v>291</v>
      </c>
      <c r="F47" s="193" t="s">
        <v>508</v>
      </c>
      <c r="G47" s="192"/>
      <c r="H47" s="193" t="s">
        <v>328</v>
      </c>
      <c r="I47" s="194">
        <v>31250</v>
      </c>
    </row>
    <row r="48" spans="1:9" s="183" customFormat="1" hidden="1" x14ac:dyDescent="0.2">
      <c r="A48" s="176">
        <f t="shared" si="0"/>
        <v>3</v>
      </c>
      <c r="B48" s="177" t="str">
        <f t="shared" si="1"/>
        <v>2025 Q2</v>
      </c>
      <c r="C48" s="178" t="str">
        <f t="shared" si="2"/>
        <v>FI 2025</v>
      </c>
      <c r="D48" s="179">
        <v>45838</v>
      </c>
      <c r="E48" s="180" t="s">
        <v>291</v>
      </c>
      <c r="F48" s="181" t="s">
        <v>295</v>
      </c>
      <c r="G48" s="180"/>
      <c r="H48" s="181" t="s">
        <v>329</v>
      </c>
      <c r="I48" s="182">
        <v>312000</v>
      </c>
    </row>
    <row r="49" spans="1:9" s="183" customFormat="1" hidden="1" x14ac:dyDescent="0.2">
      <c r="A49" s="176">
        <f t="shared" si="0"/>
        <v>4</v>
      </c>
      <c r="B49" s="177" t="str">
        <f t="shared" si="1"/>
        <v>2025 Q3</v>
      </c>
      <c r="C49" s="178" t="str">
        <f t="shared" si="2"/>
        <v>FI 2026</v>
      </c>
      <c r="D49" s="179">
        <v>45869</v>
      </c>
      <c r="E49" s="180" t="s">
        <v>291</v>
      </c>
      <c r="F49" s="181" t="s">
        <v>279</v>
      </c>
      <c r="G49" s="180" t="s">
        <v>280</v>
      </c>
      <c r="H49" s="181" t="s">
        <v>331</v>
      </c>
      <c r="I49" s="182">
        <v>1030000</v>
      </c>
    </row>
    <row r="50" spans="1:9" s="183" customFormat="1" hidden="1" x14ac:dyDescent="0.2">
      <c r="A50" s="176">
        <f t="shared" si="0"/>
        <v>4</v>
      </c>
      <c r="B50" s="177" t="str">
        <f t="shared" si="1"/>
        <v>2025 Q3</v>
      </c>
      <c r="C50" s="178" t="str">
        <f t="shared" si="2"/>
        <v>FI 2026</v>
      </c>
      <c r="D50" s="179">
        <v>45869</v>
      </c>
      <c r="E50" s="180" t="s">
        <v>291</v>
      </c>
      <c r="F50" s="181" t="s">
        <v>283</v>
      </c>
      <c r="G50" s="180" t="s">
        <v>280</v>
      </c>
      <c r="H50" s="181" t="s">
        <v>332</v>
      </c>
      <c r="I50" s="182">
        <v>1067000</v>
      </c>
    </row>
    <row r="51" spans="1:9" s="183" customFormat="1" hidden="1" x14ac:dyDescent="0.2">
      <c r="A51" s="176">
        <f t="shared" si="0"/>
        <v>4</v>
      </c>
      <c r="B51" s="177" t="str">
        <f t="shared" si="1"/>
        <v>2025 Q3</v>
      </c>
      <c r="C51" s="178" t="str">
        <f t="shared" si="2"/>
        <v>FI 2026</v>
      </c>
      <c r="D51" s="184">
        <v>45869</v>
      </c>
      <c r="E51" s="185" t="s">
        <v>291</v>
      </c>
      <c r="F51" s="186" t="s">
        <v>283</v>
      </c>
      <c r="G51" s="185" t="s">
        <v>172</v>
      </c>
      <c r="H51" s="186" t="s">
        <v>330</v>
      </c>
      <c r="I51" s="187">
        <v>320000</v>
      </c>
    </row>
    <row r="52" spans="1:9" s="183" customFormat="1" hidden="1" x14ac:dyDescent="0.2">
      <c r="A52" s="176">
        <f t="shared" si="0"/>
        <v>4</v>
      </c>
      <c r="B52" s="177" t="str">
        <f t="shared" si="1"/>
        <v>2025 Q3</v>
      </c>
      <c r="C52" s="178" t="str">
        <f t="shared" si="2"/>
        <v>FI 2026</v>
      </c>
      <c r="D52" s="184">
        <v>45869</v>
      </c>
      <c r="E52" s="185" t="s">
        <v>291</v>
      </c>
      <c r="F52" s="186" t="s">
        <v>283</v>
      </c>
      <c r="G52" s="185" t="s">
        <v>173</v>
      </c>
      <c r="H52" s="186" t="s">
        <v>330</v>
      </c>
      <c r="I52" s="187">
        <v>320000</v>
      </c>
    </row>
    <row r="53" spans="1:9" hidden="1" x14ac:dyDescent="0.2">
      <c r="A53" s="176">
        <f t="shared" si="0"/>
        <v>4</v>
      </c>
      <c r="B53" s="177" t="str">
        <f t="shared" si="1"/>
        <v>2025 Q3</v>
      </c>
      <c r="C53" s="178" t="str">
        <f t="shared" si="2"/>
        <v>FI 2026</v>
      </c>
      <c r="D53" s="184">
        <v>45869</v>
      </c>
      <c r="E53" s="185" t="s">
        <v>291</v>
      </c>
      <c r="F53" s="186" t="s">
        <v>283</v>
      </c>
      <c r="G53" s="185" t="s">
        <v>174</v>
      </c>
      <c r="H53" s="186" t="s">
        <v>330</v>
      </c>
      <c r="I53" s="187">
        <v>210000</v>
      </c>
    </row>
    <row r="54" spans="1:9" s="183" customFormat="1" hidden="1" x14ac:dyDescent="0.2">
      <c r="A54" s="176">
        <f t="shared" si="0"/>
        <v>4</v>
      </c>
      <c r="B54" s="177" t="str">
        <f t="shared" si="1"/>
        <v>2025 Q3</v>
      </c>
      <c r="C54" s="178" t="str">
        <f t="shared" si="2"/>
        <v>FI 2026</v>
      </c>
      <c r="D54" s="204">
        <v>45930</v>
      </c>
      <c r="E54" s="205" t="s">
        <v>291</v>
      </c>
      <c r="F54" s="206" t="s">
        <v>138</v>
      </c>
      <c r="G54" s="205" t="s">
        <v>280</v>
      </c>
      <c r="H54" s="206" t="s">
        <v>334</v>
      </c>
      <c r="I54" s="207">
        <v>412500</v>
      </c>
    </row>
    <row r="55" spans="1:9" s="183" customFormat="1" x14ac:dyDescent="0.2">
      <c r="A55" s="220">
        <f t="shared" si="0"/>
        <v>4</v>
      </c>
      <c r="B55" s="221" t="str">
        <f t="shared" si="1"/>
        <v>2025 Q3</v>
      </c>
      <c r="C55" s="222" t="str">
        <f t="shared" si="2"/>
        <v>FI 2026</v>
      </c>
      <c r="D55" s="227">
        <v>45930</v>
      </c>
      <c r="E55" s="228" t="s">
        <v>291</v>
      </c>
      <c r="F55" s="229" t="s">
        <v>298</v>
      </c>
      <c r="G55" s="228" t="s">
        <v>172</v>
      </c>
      <c r="H55" s="229" t="s">
        <v>333</v>
      </c>
      <c r="I55" s="230">
        <v>750000</v>
      </c>
    </row>
    <row r="56" spans="1:9" s="183" customFormat="1" hidden="1" x14ac:dyDescent="0.2">
      <c r="A56" s="176">
        <f t="shared" si="0"/>
        <v>4</v>
      </c>
      <c r="B56" s="177" t="str">
        <f t="shared" si="1"/>
        <v>2025 Q3</v>
      </c>
      <c r="C56" s="178" t="str">
        <f t="shared" si="2"/>
        <v>FI 2026</v>
      </c>
      <c r="D56" s="191">
        <v>45930</v>
      </c>
      <c r="E56" s="192" t="s">
        <v>291</v>
      </c>
      <c r="F56" s="193" t="s">
        <v>508</v>
      </c>
      <c r="G56" s="192"/>
      <c r="H56" s="193" t="s">
        <v>335</v>
      </c>
      <c r="I56" s="194">
        <v>31250</v>
      </c>
    </row>
    <row r="57" spans="1:9" s="183" customFormat="1" hidden="1" x14ac:dyDescent="0.2">
      <c r="A57" s="176">
        <f t="shared" si="0"/>
        <v>4</v>
      </c>
      <c r="B57" s="177" t="str">
        <f t="shared" si="1"/>
        <v>2025 Q3</v>
      </c>
      <c r="C57" s="178" t="str">
        <f t="shared" si="2"/>
        <v>FI 2026</v>
      </c>
      <c r="D57" s="204">
        <v>45930</v>
      </c>
      <c r="E57" s="205" t="s">
        <v>291</v>
      </c>
      <c r="F57" s="206" t="s">
        <v>295</v>
      </c>
      <c r="G57" s="205"/>
      <c r="H57" s="206" t="s">
        <v>336</v>
      </c>
      <c r="I57" s="207">
        <v>312000</v>
      </c>
    </row>
    <row r="58" spans="1:9" x14ac:dyDescent="0.2">
      <c r="A58" s="220">
        <f t="shared" si="0"/>
        <v>4</v>
      </c>
      <c r="B58" s="221" t="str">
        <f t="shared" si="1"/>
        <v>2025 Q4</v>
      </c>
      <c r="C58" s="222" t="str">
        <f t="shared" si="2"/>
        <v>FI 2026</v>
      </c>
      <c r="D58" s="227">
        <v>45991</v>
      </c>
      <c r="E58" s="228" t="s">
        <v>291</v>
      </c>
      <c r="F58" s="229" t="s">
        <v>231</v>
      </c>
      <c r="G58" s="228" t="s">
        <v>173</v>
      </c>
      <c r="H58" s="229" t="s">
        <v>337</v>
      </c>
      <c r="I58" s="230">
        <v>6000000</v>
      </c>
    </row>
    <row r="59" spans="1:9" hidden="1" x14ac:dyDescent="0.2">
      <c r="A59" s="176">
        <f t="shared" si="0"/>
        <v>4</v>
      </c>
      <c r="B59" s="177" t="str">
        <f t="shared" si="1"/>
        <v>2025 Q4</v>
      </c>
      <c r="C59" s="178" t="str">
        <f t="shared" si="2"/>
        <v>FI 2026</v>
      </c>
      <c r="D59" s="200">
        <v>46022</v>
      </c>
      <c r="E59" s="201" t="s">
        <v>291</v>
      </c>
      <c r="F59" s="202" t="s">
        <v>138</v>
      </c>
      <c r="G59" s="201" t="s">
        <v>280</v>
      </c>
      <c r="H59" s="202" t="s">
        <v>339</v>
      </c>
      <c r="I59" s="203">
        <v>200000</v>
      </c>
    </row>
    <row r="60" spans="1:9" ht="13.5" thickBot="1" x14ac:dyDescent="0.25">
      <c r="A60" s="245">
        <f t="shared" si="0"/>
        <v>4</v>
      </c>
      <c r="B60" s="246" t="str">
        <f t="shared" si="1"/>
        <v>2025 Q4</v>
      </c>
      <c r="C60" s="247" t="str">
        <f t="shared" si="2"/>
        <v>FI 2026</v>
      </c>
      <c r="D60" s="248">
        <v>46022</v>
      </c>
      <c r="E60" s="249" t="s">
        <v>291</v>
      </c>
      <c r="F60" s="250" t="s">
        <v>298</v>
      </c>
      <c r="G60" s="249" t="s">
        <v>172</v>
      </c>
      <c r="H60" s="250" t="s">
        <v>338</v>
      </c>
      <c r="I60" s="251">
        <v>750000</v>
      </c>
    </row>
    <row r="61" spans="1:9" hidden="1" x14ac:dyDescent="0.2">
      <c r="A61" s="176">
        <f t="shared" si="0"/>
        <v>4</v>
      </c>
      <c r="B61" s="177" t="str">
        <f t="shared" si="1"/>
        <v>2025 Q4</v>
      </c>
      <c r="C61" s="178" t="str">
        <f t="shared" si="2"/>
        <v>FI 2026</v>
      </c>
      <c r="D61" s="216">
        <v>46022</v>
      </c>
      <c r="E61" s="217" t="s">
        <v>291</v>
      </c>
      <c r="F61" s="218" t="s">
        <v>279</v>
      </c>
      <c r="G61" s="217" t="s">
        <v>172</v>
      </c>
      <c r="H61" s="218" t="s">
        <v>342</v>
      </c>
      <c r="I61" s="219">
        <v>320000</v>
      </c>
    </row>
    <row r="62" spans="1:9" hidden="1" x14ac:dyDescent="0.2">
      <c r="A62" s="176">
        <f t="shared" si="0"/>
        <v>4</v>
      </c>
      <c r="B62" s="177" t="str">
        <f t="shared" si="1"/>
        <v>2025 Q4</v>
      </c>
      <c r="C62" s="178" t="str">
        <f t="shared" si="2"/>
        <v>FI 2026</v>
      </c>
      <c r="D62" s="184">
        <v>46022</v>
      </c>
      <c r="E62" s="185" t="s">
        <v>291</v>
      </c>
      <c r="F62" s="186" t="s">
        <v>279</v>
      </c>
      <c r="G62" s="185" t="s">
        <v>173</v>
      </c>
      <c r="H62" s="186" t="s">
        <v>342</v>
      </c>
      <c r="I62" s="187">
        <v>320000</v>
      </c>
    </row>
    <row r="63" spans="1:9" hidden="1" x14ac:dyDescent="0.2">
      <c r="A63" s="176">
        <f t="shared" si="0"/>
        <v>4</v>
      </c>
      <c r="B63" s="177" t="str">
        <f t="shared" si="1"/>
        <v>2025 Q4</v>
      </c>
      <c r="C63" s="178" t="str">
        <f t="shared" si="2"/>
        <v>FI 2026</v>
      </c>
      <c r="D63" s="184">
        <v>46022</v>
      </c>
      <c r="E63" s="185" t="s">
        <v>291</v>
      </c>
      <c r="F63" s="186" t="s">
        <v>279</v>
      </c>
      <c r="G63" s="185" t="s">
        <v>174</v>
      </c>
      <c r="H63" s="186" t="s">
        <v>342</v>
      </c>
      <c r="I63" s="187">
        <v>210000</v>
      </c>
    </row>
    <row r="64" spans="1:9" hidden="1" x14ac:dyDescent="0.2">
      <c r="A64" s="176">
        <f t="shared" si="0"/>
        <v>4</v>
      </c>
      <c r="B64" s="177" t="str">
        <f t="shared" si="1"/>
        <v>2025 Q4</v>
      </c>
      <c r="C64" s="178" t="str">
        <f t="shared" si="2"/>
        <v>FI 2026</v>
      </c>
      <c r="D64" s="179">
        <v>46022</v>
      </c>
      <c r="E64" s="180" t="s">
        <v>291</v>
      </c>
      <c r="F64" s="181" t="s">
        <v>508</v>
      </c>
      <c r="G64" s="180"/>
      <c r="H64" s="181" t="s">
        <v>340</v>
      </c>
      <c r="I64" s="182">
        <v>32500</v>
      </c>
    </row>
    <row r="65" spans="1:9" hidden="1" x14ac:dyDescent="0.2">
      <c r="A65" s="176">
        <f t="shared" si="0"/>
        <v>4</v>
      </c>
      <c r="B65" s="177" t="str">
        <f t="shared" si="1"/>
        <v>2025 Q4</v>
      </c>
      <c r="C65" s="178" t="str">
        <f t="shared" si="2"/>
        <v>FI 2026</v>
      </c>
      <c r="D65" s="204">
        <v>46022</v>
      </c>
      <c r="E65" s="205" t="s">
        <v>291</v>
      </c>
      <c r="F65" s="206" t="s">
        <v>295</v>
      </c>
      <c r="G65" s="205"/>
      <c r="H65" s="206" t="s">
        <v>341</v>
      </c>
      <c r="I65" s="207">
        <v>324500</v>
      </c>
    </row>
    <row r="66" spans="1:9" x14ac:dyDescent="0.2">
      <c r="A66" s="220">
        <f t="shared" ref="A66:A129" si="3">(YEAR(D66)+IF(MONTH(D66)&gt;=7,1,0)) -2022</f>
        <v>4</v>
      </c>
      <c r="B66" s="221" t="str">
        <f t="shared" ref="B66:B129" si="4" xml:space="preserve"> CONCATENATE( YEAR(D66)," Q",ROUNDUP(MONTH(D66)/3,0) )</f>
        <v>2026 Q1</v>
      </c>
      <c r="C66" s="222" t="str">
        <f t="shared" ref="C66:C129" si="5" xml:space="preserve"> _xlfn.CONCAT( "FI ", YEAR(D66) + IF(MONTH(D66)&gt;=7,1,0))</f>
        <v>FI 2026</v>
      </c>
      <c r="D66" s="227">
        <v>46082</v>
      </c>
      <c r="E66" s="228" t="s">
        <v>291</v>
      </c>
      <c r="F66" s="229" t="s">
        <v>231</v>
      </c>
      <c r="G66" s="228" t="s">
        <v>174</v>
      </c>
      <c r="H66" s="229" t="s">
        <v>343</v>
      </c>
      <c r="I66" s="230">
        <v>2500000</v>
      </c>
    </row>
    <row r="67" spans="1:9" hidden="1" x14ac:dyDescent="0.2">
      <c r="A67" s="176">
        <f t="shared" si="3"/>
        <v>4</v>
      </c>
      <c r="B67" s="177" t="str">
        <f t="shared" si="4"/>
        <v>2026 Q1</v>
      </c>
      <c r="C67" s="178" t="str">
        <f t="shared" si="5"/>
        <v>FI 2026</v>
      </c>
      <c r="D67" s="191">
        <v>46112</v>
      </c>
      <c r="E67" s="192" t="s">
        <v>291</v>
      </c>
      <c r="F67" s="193" t="s">
        <v>138</v>
      </c>
      <c r="G67" s="192" t="s">
        <v>280</v>
      </c>
      <c r="H67" s="193" t="s">
        <v>345</v>
      </c>
      <c r="I67" s="194">
        <v>200000</v>
      </c>
    </row>
    <row r="68" spans="1:9" hidden="1" x14ac:dyDescent="0.2">
      <c r="A68" s="176">
        <f t="shared" si="3"/>
        <v>4</v>
      </c>
      <c r="B68" s="177" t="str">
        <f t="shared" si="4"/>
        <v>2026 Q1</v>
      </c>
      <c r="C68" s="178" t="str">
        <f t="shared" si="5"/>
        <v>FI 2026</v>
      </c>
      <c r="D68" s="208">
        <v>46112</v>
      </c>
      <c r="E68" s="209" t="s">
        <v>291</v>
      </c>
      <c r="F68" s="210" t="s">
        <v>138</v>
      </c>
      <c r="G68" s="209" t="s">
        <v>172</v>
      </c>
      <c r="H68" s="210" t="s">
        <v>344</v>
      </c>
      <c r="I68" s="211">
        <v>385000</v>
      </c>
    </row>
    <row r="69" spans="1:9" x14ac:dyDescent="0.2">
      <c r="A69" s="220">
        <f t="shared" si="3"/>
        <v>4</v>
      </c>
      <c r="B69" s="221" t="str">
        <f t="shared" si="4"/>
        <v>2026 Q1</v>
      </c>
      <c r="C69" s="222" t="str">
        <f t="shared" si="5"/>
        <v>FI 2026</v>
      </c>
      <c r="D69" s="227">
        <v>46112</v>
      </c>
      <c r="E69" s="228" t="s">
        <v>291</v>
      </c>
      <c r="F69" s="229" t="s">
        <v>298</v>
      </c>
      <c r="G69" s="228" t="s">
        <v>173</v>
      </c>
      <c r="H69" s="229" t="s">
        <v>344</v>
      </c>
      <c r="I69" s="230">
        <v>512500</v>
      </c>
    </row>
    <row r="70" spans="1:9" hidden="1" x14ac:dyDescent="0.2">
      <c r="A70" s="176">
        <f t="shared" si="3"/>
        <v>4</v>
      </c>
      <c r="B70" s="177" t="str">
        <f t="shared" si="4"/>
        <v>2026 Q1</v>
      </c>
      <c r="C70" s="178" t="str">
        <f t="shared" si="5"/>
        <v>FI 2026</v>
      </c>
      <c r="D70" s="191">
        <v>46112</v>
      </c>
      <c r="E70" s="192" t="s">
        <v>291</v>
      </c>
      <c r="F70" s="193" t="s">
        <v>295</v>
      </c>
      <c r="G70" s="192"/>
      <c r="H70" s="193" t="s">
        <v>346</v>
      </c>
      <c r="I70" s="194">
        <v>324500</v>
      </c>
    </row>
    <row r="71" spans="1:9" hidden="1" x14ac:dyDescent="0.2">
      <c r="A71" s="176">
        <f t="shared" si="3"/>
        <v>4</v>
      </c>
      <c r="B71" s="177" t="str">
        <f t="shared" si="4"/>
        <v>2026 Q1</v>
      </c>
      <c r="C71" s="178" t="str">
        <f t="shared" si="5"/>
        <v>FI 2026</v>
      </c>
      <c r="D71" s="204">
        <v>46112</v>
      </c>
      <c r="E71" s="205" t="s">
        <v>291</v>
      </c>
      <c r="F71" s="206" t="s">
        <v>508</v>
      </c>
      <c r="G71" s="205"/>
      <c r="H71" s="206" t="s">
        <v>347</v>
      </c>
      <c r="I71" s="207">
        <v>32500</v>
      </c>
    </row>
    <row r="72" spans="1:9" x14ac:dyDescent="0.2">
      <c r="A72" s="220">
        <f t="shared" si="3"/>
        <v>4</v>
      </c>
      <c r="B72" s="221" t="str">
        <f t="shared" si="4"/>
        <v>2026 Q2</v>
      </c>
      <c r="C72" s="222" t="str">
        <f t="shared" si="5"/>
        <v>FI 2026</v>
      </c>
      <c r="D72" s="227">
        <v>46174</v>
      </c>
      <c r="E72" s="228" t="s">
        <v>291</v>
      </c>
      <c r="F72" s="229" t="s">
        <v>231</v>
      </c>
      <c r="G72" s="228" t="s">
        <v>174</v>
      </c>
      <c r="H72" s="229" t="s">
        <v>348</v>
      </c>
      <c r="I72" s="230">
        <v>3500000</v>
      </c>
    </row>
    <row r="73" spans="1:9" hidden="1" x14ac:dyDescent="0.2">
      <c r="A73" s="176">
        <f t="shared" si="3"/>
        <v>4</v>
      </c>
      <c r="B73" s="177" t="str">
        <f t="shared" si="4"/>
        <v>2026 Q2</v>
      </c>
      <c r="C73" s="178" t="str">
        <f t="shared" si="5"/>
        <v>FI 2026</v>
      </c>
      <c r="D73" s="191">
        <v>46203</v>
      </c>
      <c r="E73" s="192" t="s">
        <v>291</v>
      </c>
      <c r="F73" s="193" t="s">
        <v>138</v>
      </c>
      <c r="G73" s="192" t="s">
        <v>280</v>
      </c>
      <c r="H73" s="193" t="s">
        <v>350</v>
      </c>
      <c r="I73" s="194">
        <v>200000</v>
      </c>
    </row>
    <row r="74" spans="1:9" hidden="1" x14ac:dyDescent="0.2">
      <c r="A74" s="176">
        <f t="shared" si="3"/>
        <v>4</v>
      </c>
      <c r="B74" s="177" t="str">
        <f t="shared" si="4"/>
        <v>2026 Q2</v>
      </c>
      <c r="C74" s="178" t="str">
        <f t="shared" si="5"/>
        <v>FI 2026</v>
      </c>
      <c r="D74" s="208">
        <v>46203</v>
      </c>
      <c r="E74" s="209" t="s">
        <v>291</v>
      </c>
      <c r="F74" s="210" t="s">
        <v>138</v>
      </c>
      <c r="G74" s="209" t="s">
        <v>172</v>
      </c>
      <c r="H74" s="210" t="s">
        <v>349</v>
      </c>
      <c r="I74" s="211">
        <v>385000</v>
      </c>
    </row>
    <row r="75" spans="1:9" x14ac:dyDescent="0.2">
      <c r="A75" s="220">
        <f t="shared" si="3"/>
        <v>4</v>
      </c>
      <c r="B75" s="221" t="str">
        <f t="shared" si="4"/>
        <v>2026 Q2</v>
      </c>
      <c r="C75" s="222" t="str">
        <f t="shared" si="5"/>
        <v>FI 2026</v>
      </c>
      <c r="D75" s="227">
        <v>46203</v>
      </c>
      <c r="E75" s="228" t="s">
        <v>291</v>
      </c>
      <c r="F75" s="229" t="s">
        <v>298</v>
      </c>
      <c r="G75" s="228" t="s">
        <v>173</v>
      </c>
      <c r="H75" s="229" t="s">
        <v>349</v>
      </c>
      <c r="I75" s="230">
        <v>512500</v>
      </c>
    </row>
    <row r="76" spans="1:9" hidden="1" x14ac:dyDescent="0.2">
      <c r="A76" s="176">
        <f t="shared" si="3"/>
        <v>4</v>
      </c>
      <c r="B76" s="177" t="str">
        <f t="shared" si="4"/>
        <v>2026 Q2</v>
      </c>
      <c r="C76" s="178" t="str">
        <f t="shared" si="5"/>
        <v>FI 2026</v>
      </c>
      <c r="D76" s="191">
        <v>46203</v>
      </c>
      <c r="E76" s="192" t="s">
        <v>291</v>
      </c>
      <c r="F76" s="193" t="s">
        <v>508</v>
      </c>
      <c r="G76" s="192"/>
      <c r="H76" s="193" t="s">
        <v>351</v>
      </c>
      <c r="I76" s="194">
        <v>32500</v>
      </c>
    </row>
    <row r="77" spans="1:9" hidden="1" x14ac:dyDescent="0.2">
      <c r="A77" s="176">
        <f t="shared" si="3"/>
        <v>4</v>
      </c>
      <c r="B77" s="177" t="str">
        <f t="shared" si="4"/>
        <v>2026 Q2</v>
      </c>
      <c r="C77" s="178" t="str">
        <f t="shared" si="5"/>
        <v>FI 2026</v>
      </c>
      <c r="D77" s="179">
        <v>46203</v>
      </c>
      <c r="E77" s="180" t="s">
        <v>291</v>
      </c>
      <c r="F77" s="181" t="s">
        <v>295</v>
      </c>
      <c r="G77" s="180"/>
      <c r="H77" s="181" t="s">
        <v>352</v>
      </c>
      <c r="I77" s="182">
        <v>324500</v>
      </c>
    </row>
    <row r="78" spans="1:9" hidden="1" x14ac:dyDescent="0.2">
      <c r="A78" s="176">
        <f t="shared" si="3"/>
        <v>5</v>
      </c>
      <c r="B78" s="177" t="str">
        <f t="shared" si="4"/>
        <v>2026 Q3</v>
      </c>
      <c r="C78" s="178" t="str">
        <f t="shared" si="5"/>
        <v>FI 2027</v>
      </c>
      <c r="D78" s="179">
        <v>46234</v>
      </c>
      <c r="E78" s="180" t="s">
        <v>291</v>
      </c>
      <c r="F78" s="181" t="s">
        <v>283</v>
      </c>
      <c r="G78" s="180" t="s">
        <v>280</v>
      </c>
      <c r="H78" s="181" t="s">
        <v>354</v>
      </c>
      <c r="I78" s="182">
        <v>1109000</v>
      </c>
    </row>
    <row r="79" spans="1:9" s="183" customFormat="1" hidden="1" x14ac:dyDescent="0.2">
      <c r="A79" s="176">
        <f t="shared" si="3"/>
        <v>5</v>
      </c>
      <c r="B79" s="177" t="str">
        <f t="shared" si="4"/>
        <v>2026 Q3</v>
      </c>
      <c r="C79" s="178" t="str">
        <f t="shared" si="5"/>
        <v>FI 2027</v>
      </c>
      <c r="D79" s="179">
        <v>46234</v>
      </c>
      <c r="E79" s="180" t="s">
        <v>291</v>
      </c>
      <c r="F79" s="181" t="s">
        <v>279</v>
      </c>
      <c r="G79" s="180" t="s">
        <v>280</v>
      </c>
      <c r="H79" s="181" t="s">
        <v>355</v>
      </c>
      <c r="I79" s="182">
        <v>1060000</v>
      </c>
    </row>
    <row r="80" spans="1:9" s="183" customFormat="1" hidden="1" x14ac:dyDescent="0.2">
      <c r="A80" s="176">
        <f t="shared" si="3"/>
        <v>5</v>
      </c>
      <c r="B80" s="177" t="str">
        <f t="shared" si="4"/>
        <v>2026 Q3</v>
      </c>
      <c r="C80" s="178" t="str">
        <f t="shared" si="5"/>
        <v>FI 2027</v>
      </c>
      <c r="D80" s="184">
        <v>46234</v>
      </c>
      <c r="E80" s="185" t="s">
        <v>291</v>
      </c>
      <c r="F80" s="186" t="s">
        <v>283</v>
      </c>
      <c r="G80" s="185" t="s">
        <v>172</v>
      </c>
      <c r="H80" s="186" t="s">
        <v>353</v>
      </c>
      <c r="I80" s="187">
        <v>320000</v>
      </c>
    </row>
    <row r="81" spans="1:9" s="183" customFormat="1" hidden="1" x14ac:dyDescent="0.2">
      <c r="A81" s="176">
        <f t="shared" si="3"/>
        <v>5</v>
      </c>
      <c r="B81" s="177" t="str">
        <f t="shared" si="4"/>
        <v>2026 Q3</v>
      </c>
      <c r="C81" s="178" t="str">
        <f t="shared" si="5"/>
        <v>FI 2027</v>
      </c>
      <c r="D81" s="184">
        <v>46234</v>
      </c>
      <c r="E81" s="185" t="s">
        <v>291</v>
      </c>
      <c r="F81" s="186" t="s">
        <v>283</v>
      </c>
      <c r="G81" s="185" t="s">
        <v>173</v>
      </c>
      <c r="H81" s="186" t="s">
        <v>353</v>
      </c>
      <c r="I81" s="187">
        <v>320000</v>
      </c>
    </row>
    <row r="82" spans="1:9" s="183" customFormat="1" hidden="1" x14ac:dyDescent="0.2">
      <c r="A82" s="176">
        <f t="shared" si="3"/>
        <v>5</v>
      </c>
      <c r="B82" s="177" t="str">
        <f t="shared" si="4"/>
        <v>2026 Q3</v>
      </c>
      <c r="C82" s="178" t="str">
        <f t="shared" si="5"/>
        <v>FI 2027</v>
      </c>
      <c r="D82" s="184">
        <v>46234</v>
      </c>
      <c r="E82" s="185" t="s">
        <v>291</v>
      </c>
      <c r="F82" s="186" t="s">
        <v>283</v>
      </c>
      <c r="G82" s="185" t="s">
        <v>174</v>
      </c>
      <c r="H82" s="186" t="s">
        <v>353</v>
      </c>
      <c r="I82" s="187">
        <v>220000</v>
      </c>
    </row>
    <row r="83" spans="1:9" s="183" customFormat="1" hidden="1" x14ac:dyDescent="0.2">
      <c r="A83" s="176">
        <f t="shared" si="3"/>
        <v>5</v>
      </c>
      <c r="B83" s="177" t="str">
        <f t="shared" si="4"/>
        <v>2026 Q3</v>
      </c>
      <c r="C83" s="178" t="str">
        <f t="shared" si="5"/>
        <v>FI 2027</v>
      </c>
      <c r="D83" s="184">
        <v>46234</v>
      </c>
      <c r="E83" s="185" t="s">
        <v>291</v>
      </c>
      <c r="F83" s="186" t="s">
        <v>283</v>
      </c>
      <c r="G83" s="185" t="s">
        <v>175</v>
      </c>
      <c r="H83" s="186" t="s">
        <v>353</v>
      </c>
      <c r="I83" s="187">
        <v>220000</v>
      </c>
    </row>
    <row r="84" spans="1:9" s="183" customFormat="1" hidden="1" x14ac:dyDescent="0.2">
      <c r="A84" s="176">
        <f t="shared" si="3"/>
        <v>5</v>
      </c>
      <c r="B84" s="177" t="str">
        <f t="shared" si="4"/>
        <v>2026 Q3</v>
      </c>
      <c r="C84" s="178" t="str">
        <f t="shared" si="5"/>
        <v>FI 2027</v>
      </c>
      <c r="D84" s="179">
        <v>46295</v>
      </c>
      <c r="E84" s="180" t="s">
        <v>291</v>
      </c>
      <c r="F84" s="181" t="s">
        <v>138</v>
      </c>
      <c r="G84" s="180" t="s">
        <v>280</v>
      </c>
      <c r="H84" s="181" t="s">
        <v>357</v>
      </c>
      <c r="I84" s="182">
        <v>200000</v>
      </c>
    </row>
    <row r="85" spans="1:9" s="183" customFormat="1" hidden="1" x14ac:dyDescent="0.2">
      <c r="A85" s="176">
        <f t="shared" si="3"/>
        <v>5</v>
      </c>
      <c r="B85" s="177" t="str">
        <f t="shared" si="4"/>
        <v>2026 Q3</v>
      </c>
      <c r="C85" s="178" t="str">
        <f t="shared" si="5"/>
        <v>FI 2027</v>
      </c>
      <c r="D85" s="208">
        <v>46295</v>
      </c>
      <c r="E85" s="209" t="s">
        <v>291</v>
      </c>
      <c r="F85" s="210" t="s">
        <v>138</v>
      </c>
      <c r="G85" s="209" t="s">
        <v>172</v>
      </c>
      <c r="H85" s="210" t="s">
        <v>356</v>
      </c>
      <c r="I85" s="211">
        <v>327500</v>
      </c>
    </row>
    <row r="86" spans="1:9" s="183" customFormat="1" x14ac:dyDescent="0.2">
      <c r="A86" s="220">
        <f t="shared" si="3"/>
        <v>5</v>
      </c>
      <c r="B86" s="221" t="str">
        <f t="shared" si="4"/>
        <v>2026 Q3</v>
      </c>
      <c r="C86" s="222" t="str">
        <f t="shared" si="5"/>
        <v>FI 2027</v>
      </c>
      <c r="D86" s="227">
        <v>46295</v>
      </c>
      <c r="E86" s="228" t="s">
        <v>291</v>
      </c>
      <c r="F86" s="229" t="s">
        <v>298</v>
      </c>
      <c r="G86" s="228" t="s">
        <v>173</v>
      </c>
      <c r="H86" s="229" t="s">
        <v>356</v>
      </c>
      <c r="I86" s="230">
        <v>512500</v>
      </c>
    </row>
    <row r="87" spans="1:9" s="183" customFormat="1" hidden="1" x14ac:dyDescent="0.2">
      <c r="A87" s="176">
        <f t="shared" si="3"/>
        <v>5</v>
      </c>
      <c r="B87" s="177" t="str">
        <f t="shared" si="4"/>
        <v>2026 Q3</v>
      </c>
      <c r="C87" s="178" t="str">
        <f t="shared" si="5"/>
        <v>FI 2027</v>
      </c>
      <c r="D87" s="191">
        <v>46295</v>
      </c>
      <c r="E87" s="192" t="s">
        <v>291</v>
      </c>
      <c r="F87" s="193" t="s">
        <v>508</v>
      </c>
      <c r="G87" s="192"/>
      <c r="H87" s="193" t="s">
        <v>358</v>
      </c>
      <c r="I87" s="194">
        <v>32500</v>
      </c>
    </row>
    <row r="88" spans="1:9" s="183" customFormat="1" hidden="1" x14ac:dyDescent="0.2">
      <c r="A88" s="176">
        <f t="shared" si="3"/>
        <v>5</v>
      </c>
      <c r="B88" s="177" t="str">
        <f t="shared" si="4"/>
        <v>2026 Q3</v>
      </c>
      <c r="C88" s="178" t="str">
        <f t="shared" si="5"/>
        <v>FI 2027</v>
      </c>
      <c r="D88" s="204">
        <v>46295</v>
      </c>
      <c r="E88" s="205" t="s">
        <v>291</v>
      </c>
      <c r="F88" s="206" t="s">
        <v>295</v>
      </c>
      <c r="G88" s="205"/>
      <c r="H88" s="206" t="s">
        <v>359</v>
      </c>
      <c r="I88" s="207">
        <v>324500</v>
      </c>
    </row>
    <row r="89" spans="1:9" s="183" customFormat="1" x14ac:dyDescent="0.2">
      <c r="A89" s="220">
        <f t="shared" si="3"/>
        <v>5</v>
      </c>
      <c r="B89" s="221" t="str">
        <f t="shared" si="4"/>
        <v>2026 Q4</v>
      </c>
      <c r="C89" s="222" t="str">
        <f t="shared" si="5"/>
        <v>FI 2027</v>
      </c>
      <c r="D89" s="227">
        <v>46356</v>
      </c>
      <c r="E89" s="228" t="s">
        <v>291</v>
      </c>
      <c r="F89" s="229" t="s">
        <v>231</v>
      </c>
      <c r="G89" s="228" t="s">
        <v>174</v>
      </c>
      <c r="H89" s="229" t="s">
        <v>360</v>
      </c>
      <c r="I89" s="230">
        <v>4000000</v>
      </c>
    </row>
    <row r="90" spans="1:9" s="183" customFormat="1" hidden="1" x14ac:dyDescent="0.2">
      <c r="A90" s="176">
        <f t="shared" si="3"/>
        <v>5</v>
      </c>
      <c r="B90" s="177" t="str">
        <f t="shared" si="4"/>
        <v>2026 Q4</v>
      </c>
      <c r="C90" s="178" t="str">
        <f t="shared" si="5"/>
        <v>FI 2027</v>
      </c>
      <c r="D90" s="191">
        <v>46387</v>
      </c>
      <c r="E90" s="192" t="s">
        <v>291</v>
      </c>
      <c r="F90" s="193" t="s">
        <v>138</v>
      </c>
      <c r="G90" s="192" t="s">
        <v>280</v>
      </c>
      <c r="H90" s="193" t="s">
        <v>364</v>
      </c>
      <c r="I90" s="194">
        <v>100000</v>
      </c>
    </row>
    <row r="91" spans="1:9" s="183" customFormat="1" hidden="1" x14ac:dyDescent="0.2">
      <c r="A91" s="176">
        <f t="shared" si="3"/>
        <v>5</v>
      </c>
      <c r="B91" s="177" t="str">
        <f t="shared" si="4"/>
        <v>2026 Q4</v>
      </c>
      <c r="C91" s="178" t="str">
        <f t="shared" si="5"/>
        <v>FI 2027</v>
      </c>
      <c r="D91" s="184">
        <v>46387</v>
      </c>
      <c r="E91" s="185" t="s">
        <v>291</v>
      </c>
      <c r="F91" s="186" t="s">
        <v>138</v>
      </c>
      <c r="G91" s="185" t="s">
        <v>172</v>
      </c>
      <c r="H91" s="186" t="s">
        <v>362</v>
      </c>
      <c r="I91" s="187">
        <v>327500</v>
      </c>
    </row>
    <row r="92" spans="1:9" s="183" customFormat="1" hidden="1" x14ac:dyDescent="0.2">
      <c r="A92" s="176">
        <f t="shared" si="3"/>
        <v>5</v>
      </c>
      <c r="B92" s="177" t="str">
        <f t="shared" si="4"/>
        <v>2026 Q4</v>
      </c>
      <c r="C92" s="178" t="str">
        <f t="shared" si="5"/>
        <v>FI 2027</v>
      </c>
      <c r="D92" s="208">
        <v>46387</v>
      </c>
      <c r="E92" s="209" t="s">
        <v>291</v>
      </c>
      <c r="F92" s="210" t="s">
        <v>279</v>
      </c>
      <c r="G92" s="209" t="s">
        <v>172</v>
      </c>
      <c r="H92" s="210" t="s">
        <v>361</v>
      </c>
      <c r="I92" s="211">
        <v>320000</v>
      </c>
    </row>
    <row r="93" spans="1:9" s="183" customFormat="1" ht="13.5" thickBot="1" x14ac:dyDescent="0.25">
      <c r="A93" s="245">
        <f t="shared" si="3"/>
        <v>5</v>
      </c>
      <c r="B93" s="246" t="str">
        <f t="shared" si="4"/>
        <v>2026 Q4</v>
      </c>
      <c r="C93" s="247" t="str">
        <f t="shared" si="5"/>
        <v>FI 2027</v>
      </c>
      <c r="D93" s="248">
        <v>46387</v>
      </c>
      <c r="E93" s="249" t="s">
        <v>291</v>
      </c>
      <c r="F93" s="250" t="s">
        <v>298</v>
      </c>
      <c r="G93" s="249" t="s">
        <v>173</v>
      </c>
      <c r="H93" s="250" t="s">
        <v>362</v>
      </c>
      <c r="I93" s="251">
        <v>512500</v>
      </c>
    </row>
    <row r="94" spans="1:9" s="183" customFormat="1" hidden="1" x14ac:dyDescent="0.2">
      <c r="A94" s="176">
        <f t="shared" si="3"/>
        <v>5</v>
      </c>
      <c r="B94" s="177" t="str">
        <f t="shared" si="4"/>
        <v>2026 Q4</v>
      </c>
      <c r="C94" s="178" t="str">
        <f t="shared" si="5"/>
        <v>FI 2027</v>
      </c>
      <c r="D94" s="216">
        <v>46387</v>
      </c>
      <c r="E94" s="217" t="s">
        <v>291</v>
      </c>
      <c r="F94" s="218" t="s">
        <v>279</v>
      </c>
      <c r="G94" s="217" t="s">
        <v>173</v>
      </c>
      <c r="H94" s="218" t="s">
        <v>361</v>
      </c>
      <c r="I94" s="219">
        <v>320000</v>
      </c>
    </row>
    <row r="95" spans="1:9" s="183" customFormat="1" hidden="1" x14ac:dyDescent="0.2">
      <c r="A95" s="176">
        <f t="shared" si="3"/>
        <v>5</v>
      </c>
      <c r="B95" s="177" t="str">
        <f t="shared" si="4"/>
        <v>2026 Q4</v>
      </c>
      <c r="C95" s="178" t="str">
        <f t="shared" si="5"/>
        <v>FI 2027</v>
      </c>
      <c r="D95" s="184">
        <v>46387</v>
      </c>
      <c r="E95" s="185" t="s">
        <v>291</v>
      </c>
      <c r="F95" s="186" t="s">
        <v>279</v>
      </c>
      <c r="G95" s="185" t="s">
        <v>174</v>
      </c>
      <c r="H95" s="186" t="s">
        <v>361</v>
      </c>
      <c r="I95" s="187">
        <v>220000</v>
      </c>
    </row>
    <row r="96" spans="1:9" s="183" customFormat="1" hidden="1" x14ac:dyDescent="0.2">
      <c r="A96" s="176">
        <f t="shared" si="3"/>
        <v>5</v>
      </c>
      <c r="B96" s="177" t="str">
        <f t="shared" si="4"/>
        <v>2026 Q4</v>
      </c>
      <c r="C96" s="178" t="str">
        <f t="shared" si="5"/>
        <v>FI 2027</v>
      </c>
      <c r="D96" s="184">
        <v>46387</v>
      </c>
      <c r="E96" s="185" t="s">
        <v>291</v>
      </c>
      <c r="F96" s="186" t="s">
        <v>279</v>
      </c>
      <c r="G96" s="185" t="s">
        <v>175</v>
      </c>
      <c r="H96" s="186" t="s">
        <v>361</v>
      </c>
      <c r="I96" s="187">
        <v>220000</v>
      </c>
    </row>
    <row r="97" spans="1:9" s="183" customFormat="1" hidden="1" x14ac:dyDescent="0.2">
      <c r="A97" s="176">
        <f t="shared" si="3"/>
        <v>5</v>
      </c>
      <c r="B97" s="177" t="str">
        <f t="shared" si="4"/>
        <v>2026 Q4</v>
      </c>
      <c r="C97" s="178" t="str">
        <f t="shared" si="5"/>
        <v>FI 2027</v>
      </c>
      <c r="D97" s="179">
        <v>46387</v>
      </c>
      <c r="E97" s="180" t="s">
        <v>291</v>
      </c>
      <c r="F97" s="181" t="s">
        <v>295</v>
      </c>
      <c r="G97" s="180"/>
      <c r="H97" s="181" t="s">
        <v>363</v>
      </c>
      <c r="I97" s="182">
        <v>337500</v>
      </c>
    </row>
    <row r="98" spans="1:9" s="183" customFormat="1" hidden="1" x14ac:dyDescent="0.2">
      <c r="A98" s="176">
        <f t="shared" si="3"/>
        <v>5</v>
      </c>
      <c r="B98" s="177" t="str">
        <f t="shared" si="4"/>
        <v>2026 Q4</v>
      </c>
      <c r="C98" s="178" t="str">
        <f t="shared" si="5"/>
        <v>FI 2027</v>
      </c>
      <c r="D98" s="204">
        <v>46387</v>
      </c>
      <c r="E98" s="205" t="s">
        <v>291</v>
      </c>
      <c r="F98" s="206" t="s">
        <v>508</v>
      </c>
      <c r="G98" s="205"/>
      <c r="H98" s="206" t="s">
        <v>365</v>
      </c>
      <c r="I98" s="207">
        <v>33750</v>
      </c>
    </row>
    <row r="99" spans="1:9" s="183" customFormat="1" x14ac:dyDescent="0.2">
      <c r="A99" s="231">
        <f t="shared" si="3"/>
        <v>5</v>
      </c>
      <c r="B99" s="232" t="str">
        <f t="shared" si="4"/>
        <v>2027 Q1</v>
      </c>
      <c r="C99" s="233" t="str">
        <f t="shared" si="5"/>
        <v>FI 2027</v>
      </c>
      <c r="D99" s="234">
        <v>46447</v>
      </c>
      <c r="E99" s="235" t="s">
        <v>291</v>
      </c>
      <c r="F99" s="236" t="s">
        <v>231</v>
      </c>
      <c r="G99" s="235" t="s">
        <v>175</v>
      </c>
      <c r="H99" s="236" t="s">
        <v>366</v>
      </c>
      <c r="I99" s="237">
        <v>2500000</v>
      </c>
    </row>
    <row r="100" spans="1:9" s="183" customFormat="1" hidden="1" x14ac:dyDescent="0.2">
      <c r="A100" s="176">
        <f t="shared" si="3"/>
        <v>5</v>
      </c>
      <c r="B100" s="177" t="str">
        <f t="shared" si="4"/>
        <v>2027 Q1</v>
      </c>
      <c r="C100" s="178" t="str">
        <f t="shared" si="5"/>
        <v>FI 2027</v>
      </c>
      <c r="D100" s="191">
        <v>46477</v>
      </c>
      <c r="E100" s="192" t="s">
        <v>291</v>
      </c>
      <c r="F100" s="193" t="s">
        <v>138</v>
      </c>
      <c r="G100" s="192" t="s">
        <v>280</v>
      </c>
      <c r="H100" s="193" t="s">
        <v>368</v>
      </c>
      <c r="I100" s="194">
        <v>100000</v>
      </c>
    </row>
    <row r="101" spans="1:9" s="183" customFormat="1" hidden="1" x14ac:dyDescent="0.2">
      <c r="A101" s="176">
        <f t="shared" si="3"/>
        <v>5</v>
      </c>
      <c r="B101" s="177" t="str">
        <f t="shared" si="4"/>
        <v>2027 Q1</v>
      </c>
      <c r="C101" s="178" t="str">
        <f t="shared" si="5"/>
        <v>FI 2027</v>
      </c>
      <c r="D101" s="184">
        <v>46477</v>
      </c>
      <c r="E101" s="185" t="s">
        <v>291</v>
      </c>
      <c r="F101" s="186" t="s">
        <v>138</v>
      </c>
      <c r="G101" s="185" t="s">
        <v>172</v>
      </c>
      <c r="H101" s="186" t="s">
        <v>367</v>
      </c>
      <c r="I101" s="187">
        <v>327500</v>
      </c>
    </row>
    <row r="102" spans="1:9" s="183" customFormat="1" hidden="1" x14ac:dyDescent="0.2">
      <c r="A102" s="176">
        <f t="shared" si="3"/>
        <v>5</v>
      </c>
      <c r="B102" s="177" t="str">
        <f t="shared" si="4"/>
        <v>2027 Q1</v>
      </c>
      <c r="C102" s="178" t="str">
        <f t="shared" si="5"/>
        <v>FI 2027</v>
      </c>
      <c r="D102" s="208">
        <v>46477</v>
      </c>
      <c r="E102" s="209" t="s">
        <v>291</v>
      </c>
      <c r="F102" s="210" t="s">
        <v>138</v>
      </c>
      <c r="G102" s="209" t="s">
        <v>173</v>
      </c>
      <c r="H102" s="210" t="s">
        <v>367</v>
      </c>
      <c r="I102" s="211">
        <v>275000</v>
      </c>
    </row>
    <row r="103" spans="1:9" s="183" customFormat="1" x14ac:dyDescent="0.2">
      <c r="A103" s="220">
        <f t="shared" si="3"/>
        <v>5</v>
      </c>
      <c r="B103" s="221" t="str">
        <f t="shared" si="4"/>
        <v>2027 Q1</v>
      </c>
      <c r="C103" s="222" t="str">
        <f t="shared" si="5"/>
        <v>FI 2027</v>
      </c>
      <c r="D103" s="227">
        <v>46477</v>
      </c>
      <c r="E103" s="228" t="s">
        <v>291</v>
      </c>
      <c r="F103" s="229" t="s">
        <v>298</v>
      </c>
      <c r="G103" s="228" t="s">
        <v>174</v>
      </c>
      <c r="H103" s="229" t="s">
        <v>367</v>
      </c>
      <c r="I103" s="230">
        <v>525000</v>
      </c>
    </row>
    <row r="104" spans="1:9" s="183" customFormat="1" hidden="1" x14ac:dyDescent="0.2">
      <c r="A104" s="176">
        <f t="shared" si="3"/>
        <v>5</v>
      </c>
      <c r="B104" s="177" t="str">
        <f t="shared" si="4"/>
        <v>2027 Q1</v>
      </c>
      <c r="C104" s="178" t="str">
        <f t="shared" si="5"/>
        <v>FI 2027</v>
      </c>
      <c r="D104" s="191">
        <v>46477</v>
      </c>
      <c r="E104" s="192" t="s">
        <v>291</v>
      </c>
      <c r="F104" s="193" t="s">
        <v>295</v>
      </c>
      <c r="G104" s="192"/>
      <c r="H104" s="193" t="s">
        <v>369</v>
      </c>
      <c r="I104" s="194">
        <v>337500</v>
      </c>
    </row>
    <row r="105" spans="1:9" s="183" customFormat="1" hidden="1" x14ac:dyDescent="0.2">
      <c r="A105" s="176">
        <f t="shared" si="3"/>
        <v>5</v>
      </c>
      <c r="B105" s="177" t="str">
        <f t="shared" si="4"/>
        <v>2027 Q1</v>
      </c>
      <c r="C105" s="178" t="str">
        <f t="shared" si="5"/>
        <v>FI 2027</v>
      </c>
      <c r="D105" s="204">
        <v>46477</v>
      </c>
      <c r="E105" s="205" t="s">
        <v>291</v>
      </c>
      <c r="F105" s="206" t="s">
        <v>508</v>
      </c>
      <c r="G105" s="205"/>
      <c r="H105" s="206" t="s">
        <v>370</v>
      </c>
      <c r="I105" s="207">
        <v>33750</v>
      </c>
    </row>
    <row r="106" spans="1:9" s="183" customFormat="1" x14ac:dyDescent="0.2">
      <c r="A106" s="231">
        <f t="shared" si="3"/>
        <v>5</v>
      </c>
      <c r="B106" s="232" t="str">
        <f t="shared" si="4"/>
        <v>2027 Q2</v>
      </c>
      <c r="C106" s="233" t="str">
        <f t="shared" si="5"/>
        <v>FI 2027</v>
      </c>
      <c r="D106" s="234">
        <v>46539</v>
      </c>
      <c r="E106" s="235" t="s">
        <v>291</v>
      </c>
      <c r="F106" s="236" t="s">
        <v>231</v>
      </c>
      <c r="G106" s="235" t="s">
        <v>175</v>
      </c>
      <c r="H106" s="236" t="s">
        <v>371</v>
      </c>
      <c r="I106" s="237">
        <v>3500000</v>
      </c>
    </row>
    <row r="107" spans="1:9" s="183" customFormat="1" hidden="1" x14ac:dyDescent="0.2">
      <c r="A107" s="176">
        <f t="shared" si="3"/>
        <v>5</v>
      </c>
      <c r="B107" s="177" t="str">
        <f t="shared" si="4"/>
        <v>2027 Q2</v>
      </c>
      <c r="C107" s="178" t="str">
        <f t="shared" si="5"/>
        <v>FI 2027</v>
      </c>
      <c r="D107" s="191">
        <v>46568</v>
      </c>
      <c r="E107" s="192" t="s">
        <v>291</v>
      </c>
      <c r="F107" s="193" t="s">
        <v>138</v>
      </c>
      <c r="G107" s="192" t="s">
        <v>280</v>
      </c>
      <c r="H107" s="193" t="s">
        <v>375</v>
      </c>
      <c r="I107" s="194">
        <v>100000</v>
      </c>
    </row>
    <row r="108" spans="1:9" s="183" customFormat="1" hidden="1" x14ac:dyDescent="0.2">
      <c r="A108" s="176">
        <f t="shared" si="3"/>
        <v>5</v>
      </c>
      <c r="B108" s="177" t="str">
        <f t="shared" si="4"/>
        <v>2027 Q2</v>
      </c>
      <c r="C108" s="178" t="str">
        <f t="shared" si="5"/>
        <v>FI 2027</v>
      </c>
      <c r="D108" s="184">
        <v>46568</v>
      </c>
      <c r="E108" s="185" t="s">
        <v>291</v>
      </c>
      <c r="F108" s="186" t="s">
        <v>138</v>
      </c>
      <c r="G108" s="185" t="s">
        <v>172</v>
      </c>
      <c r="H108" s="186" t="s">
        <v>372</v>
      </c>
      <c r="I108" s="187">
        <v>327500</v>
      </c>
    </row>
    <row r="109" spans="1:9" s="183" customFormat="1" hidden="1" x14ac:dyDescent="0.2">
      <c r="A109" s="176">
        <f t="shared" si="3"/>
        <v>5</v>
      </c>
      <c r="B109" s="177" t="str">
        <f t="shared" si="4"/>
        <v>2027 Q2</v>
      </c>
      <c r="C109" s="178" t="str">
        <f t="shared" si="5"/>
        <v>FI 2027</v>
      </c>
      <c r="D109" s="208">
        <v>46568</v>
      </c>
      <c r="E109" s="209" t="s">
        <v>291</v>
      </c>
      <c r="F109" s="210" t="s">
        <v>138</v>
      </c>
      <c r="G109" s="209" t="s">
        <v>173</v>
      </c>
      <c r="H109" s="210" t="s">
        <v>372</v>
      </c>
      <c r="I109" s="211">
        <v>275000</v>
      </c>
    </row>
    <row r="110" spans="1:9" s="183" customFormat="1" x14ac:dyDescent="0.2">
      <c r="A110" s="220">
        <f t="shared" si="3"/>
        <v>5</v>
      </c>
      <c r="B110" s="221" t="str">
        <f t="shared" si="4"/>
        <v>2027 Q2</v>
      </c>
      <c r="C110" s="222" t="str">
        <f t="shared" si="5"/>
        <v>FI 2027</v>
      </c>
      <c r="D110" s="227">
        <v>46568</v>
      </c>
      <c r="E110" s="228" t="s">
        <v>291</v>
      </c>
      <c r="F110" s="229" t="s">
        <v>298</v>
      </c>
      <c r="G110" s="228" t="s">
        <v>174</v>
      </c>
      <c r="H110" s="229" t="s">
        <v>372</v>
      </c>
      <c r="I110" s="230">
        <v>525000</v>
      </c>
    </row>
    <row r="111" spans="1:9" s="183" customFormat="1" hidden="1" x14ac:dyDescent="0.2">
      <c r="A111" s="176">
        <f t="shared" si="3"/>
        <v>5</v>
      </c>
      <c r="B111" s="177" t="str">
        <f t="shared" si="4"/>
        <v>2027 Q2</v>
      </c>
      <c r="C111" s="178" t="str">
        <f t="shared" si="5"/>
        <v>FI 2027</v>
      </c>
      <c r="D111" s="191">
        <v>46568</v>
      </c>
      <c r="E111" s="192" t="s">
        <v>291</v>
      </c>
      <c r="F111" s="193" t="s">
        <v>508</v>
      </c>
      <c r="G111" s="192"/>
      <c r="H111" s="193" t="s">
        <v>373</v>
      </c>
      <c r="I111" s="194">
        <v>33750</v>
      </c>
    </row>
    <row r="112" spans="1:9" s="183" customFormat="1" hidden="1" x14ac:dyDescent="0.2">
      <c r="A112" s="176">
        <f t="shared" si="3"/>
        <v>5</v>
      </c>
      <c r="B112" s="177" t="str">
        <f t="shared" si="4"/>
        <v>2027 Q2</v>
      </c>
      <c r="C112" s="178" t="str">
        <f t="shared" si="5"/>
        <v>FI 2027</v>
      </c>
      <c r="D112" s="179">
        <v>46568</v>
      </c>
      <c r="E112" s="180" t="s">
        <v>291</v>
      </c>
      <c r="F112" s="181" t="s">
        <v>295</v>
      </c>
      <c r="G112" s="180"/>
      <c r="H112" s="181" t="s">
        <v>374</v>
      </c>
      <c r="I112" s="182">
        <v>337500</v>
      </c>
    </row>
    <row r="113" spans="1:9" s="183" customFormat="1" hidden="1" x14ac:dyDescent="0.2">
      <c r="A113" s="176">
        <f t="shared" si="3"/>
        <v>6</v>
      </c>
      <c r="B113" s="177" t="str">
        <f t="shared" si="4"/>
        <v>2027 Q3</v>
      </c>
      <c r="C113" s="178" t="str">
        <f t="shared" si="5"/>
        <v>FI 2028</v>
      </c>
      <c r="D113" s="179">
        <v>46599</v>
      </c>
      <c r="E113" s="180" t="s">
        <v>291</v>
      </c>
      <c r="F113" s="181" t="s">
        <v>279</v>
      </c>
      <c r="G113" s="180" t="s">
        <v>280</v>
      </c>
      <c r="H113" s="181" t="s">
        <v>377</v>
      </c>
      <c r="I113" s="182">
        <v>1090000</v>
      </c>
    </row>
    <row r="114" spans="1:9" s="183" customFormat="1" hidden="1" x14ac:dyDescent="0.2">
      <c r="A114" s="176">
        <f t="shared" si="3"/>
        <v>6</v>
      </c>
      <c r="B114" s="177" t="str">
        <f t="shared" si="4"/>
        <v>2027 Q3</v>
      </c>
      <c r="C114" s="178" t="str">
        <f t="shared" si="5"/>
        <v>FI 2028</v>
      </c>
      <c r="D114" s="179">
        <v>46599</v>
      </c>
      <c r="E114" s="180" t="s">
        <v>291</v>
      </c>
      <c r="F114" s="181" t="s">
        <v>283</v>
      </c>
      <c r="G114" s="180" t="s">
        <v>280</v>
      </c>
      <c r="H114" s="181" t="s">
        <v>378</v>
      </c>
      <c r="I114" s="182">
        <v>1153000</v>
      </c>
    </row>
    <row r="115" spans="1:9" s="183" customFormat="1" hidden="1" x14ac:dyDescent="0.2">
      <c r="A115" s="176">
        <f t="shared" si="3"/>
        <v>6</v>
      </c>
      <c r="B115" s="177" t="str">
        <f t="shared" si="4"/>
        <v>2027 Q3</v>
      </c>
      <c r="C115" s="178" t="str">
        <f t="shared" si="5"/>
        <v>FI 2028</v>
      </c>
      <c r="D115" s="184">
        <v>46599</v>
      </c>
      <c r="E115" s="185" t="s">
        <v>291</v>
      </c>
      <c r="F115" s="186" t="s">
        <v>283</v>
      </c>
      <c r="G115" s="185" t="s">
        <v>172</v>
      </c>
      <c r="H115" s="186" t="s">
        <v>376</v>
      </c>
      <c r="I115" s="187">
        <v>330000</v>
      </c>
    </row>
    <row r="116" spans="1:9" s="183" customFormat="1" hidden="1" x14ac:dyDescent="0.2">
      <c r="A116" s="176">
        <f t="shared" si="3"/>
        <v>6</v>
      </c>
      <c r="B116" s="177" t="str">
        <f t="shared" si="4"/>
        <v>2027 Q3</v>
      </c>
      <c r="C116" s="178" t="str">
        <f t="shared" si="5"/>
        <v>FI 2028</v>
      </c>
      <c r="D116" s="184">
        <v>46599</v>
      </c>
      <c r="E116" s="185" t="s">
        <v>291</v>
      </c>
      <c r="F116" s="186" t="s">
        <v>283</v>
      </c>
      <c r="G116" s="185" t="s">
        <v>173</v>
      </c>
      <c r="H116" s="186" t="s">
        <v>376</v>
      </c>
      <c r="I116" s="187">
        <v>330000</v>
      </c>
    </row>
    <row r="117" spans="1:9" s="183" customFormat="1" hidden="1" x14ac:dyDescent="0.2">
      <c r="A117" s="176">
        <f t="shared" si="3"/>
        <v>6</v>
      </c>
      <c r="B117" s="177" t="str">
        <f t="shared" si="4"/>
        <v>2027 Q3</v>
      </c>
      <c r="C117" s="178" t="str">
        <f t="shared" si="5"/>
        <v>FI 2028</v>
      </c>
      <c r="D117" s="184">
        <v>46599</v>
      </c>
      <c r="E117" s="185" t="s">
        <v>291</v>
      </c>
      <c r="F117" s="186" t="s">
        <v>283</v>
      </c>
      <c r="G117" s="185" t="s">
        <v>174</v>
      </c>
      <c r="H117" s="186" t="s">
        <v>376</v>
      </c>
      <c r="I117" s="187">
        <v>220000</v>
      </c>
    </row>
    <row r="118" spans="1:9" s="183" customFormat="1" hidden="1" x14ac:dyDescent="0.2">
      <c r="A118" s="176">
        <f t="shared" si="3"/>
        <v>6</v>
      </c>
      <c r="B118" s="177" t="str">
        <f t="shared" si="4"/>
        <v>2027 Q3</v>
      </c>
      <c r="C118" s="178" t="str">
        <f t="shared" si="5"/>
        <v>FI 2028</v>
      </c>
      <c r="D118" s="184">
        <v>46599</v>
      </c>
      <c r="E118" s="185" t="s">
        <v>291</v>
      </c>
      <c r="F118" s="186" t="s">
        <v>283</v>
      </c>
      <c r="G118" s="185" t="s">
        <v>175</v>
      </c>
      <c r="H118" s="186" t="s">
        <v>376</v>
      </c>
      <c r="I118" s="187">
        <v>220000</v>
      </c>
    </row>
    <row r="119" spans="1:9" s="183" customFormat="1" hidden="1" x14ac:dyDescent="0.2">
      <c r="A119" s="176">
        <f t="shared" si="3"/>
        <v>6</v>
      </c>
      <c r="B119" s="177" t="str">
        <f t="shared" si="4"/>
        <v>2027 Q3</v>
      </c>
      <c r="C119" s="178" t="str">
        <f t="shared" si="5"/>
        <v>FI 2028</v>
      </c>
      <c r="D119" s="179">
        <v>46660</v>
      </c>
      <c r="E119" s="180" t="s">
        <v>291</v>
      </c>
      <c r="F119" s="181" t="s">
        <v>283</v>
      </c>
      <c r="G119" s="180" t="s">
        <v>280</v>
      </c>
      <c r="H119" s="181" t="s">
        <v>380</v>
      </c>
      <c r="I119" s="182">
        <v>337500</v>
      </c>
    </row>
    <row r="120" spans="1:9" s="183" customFormat="1" hidden="1" x14ac:dyDescent="0.2">
      <c r="A120" s="176">
        <f t="shared" si="3"/>
        <v>6</v>
      </c>
      <c r="B120" s="177" t="str">
        <f t="shared" si="4"/>
        <v>2027 Q3</v>
      </c>
      <c r="C120" s="178" t="str">
        <f t="shared" si="5"/>
        <v>FI 2028</v>
      </c>
      <c r="D120" s="179">
        <v>46660</v>
      </c>
      <c r="E120" s="180" t="s">
        <v>291</v>
      </c>
      <c r="F120" s="181" t="s">
        <v>138</v>
      </c>
      <c r="G120" s="180" t="s">
        <v>280</v>
      </c>
      <c r="H120" s="181" t="s">
        <v>381</v>
      </c>
      <c r="I120" s="182">
        <v>100000</v>
      </c>
    </row>
    <row r="121" spans="1:9" s="183" customFormat="1" hidden="1" x14ac:dyDescent="0.2">
      <c r="A121" s="176">
        <f t="shared" si="3"/>
        <v>6</v>
      </c>
      <c r="B121" s="177" t="str">
        <f t="shared" si="4"/>
        <v>2027 Q3</v>
      </c>
      <c r="C121" s="178" t="str">
        <f t="shared" si="5"/>
        <v>FI 2028</v>
      </c>
      <c r="D121" s="184">
        <v>46660</v>
      </c>
      <c r="E121" s="185" t="s">
        <v>291</v>
      </c>
      <c r="F121" s="186" t="s">
        <v>138</v>
      </c>
      <c r="G121" s="185" t="s">
        <v>172</v>
      </c>
      <c r="H121" s="186" t="s">
        <v>379</v>
      </c>
      <c r="I121" s="187">
        <v>187500</v>
      </c>
    </row>
    <row r="122" spans="1:9" s="183" customFormat="1" hidden="1" x14ac:dyDescent="0.2">
      <c r="A122" s="176">
        <f t="shared" si="3"/>
        <v>6</v>
      </c>
      <c r="B122" s="177" t="str">
        <f t="shared" si="4"/>
        <v>2027 Q3</v>
      </c>
      <c r="C122" s="178" t="str">
        <f t="shared" si="5"/>
        <v>FI 2028</v>
      </c>
      <c r="D122" s="208">
        <v>46660</v>
      </c>
      <c r="E122" s="209" t="s">
        <v>291</v>
      </c>
      <c r="F122" s="210" t="s">
        <v>138</v>
      </c>
      <c r="G122" s="209" t="s">
        <v>173</v>
      </c>
      <c r="H122" s="210" t="s">
        <v>379</v>
      </c>
      <c r="I122" s="211">
        <v>210000</v>
      </c>
    </row>
    <row r="123" spans="1:9" s="183" customFormat="1" x14ac:dyDescent="0.2">
      <c r="A123" s="220">
        <f t="shared" si="3"/>
        <v>6</v>
      </c>
      <c r="B123" s="221" t="str">
        <f t="shared" si="4"/>
        <v>2027 Q3</v>
      </c>
      <c r="C123" s="222" t="str">
        <f t="shared" si="5"/>
        <v>FI 2028</v>
      </c>
      <c r="D123" s="227">
        <v>46660</v>
      </c>
      <c r="E123" s="228" t="s">
        <v>291</v>
      </c>
      <c r="F123" s="229" t="s">
        <v>298</v>
      </c>
      <c r="G123" s="228" t="s">
        <v>174</v>
      </c>
      <c r="H123" s="229" t="s">
        <v>379</v>
      </c>
      <c r="I123" s="230">
        <v>525000</v>
      </c>
    </row>
    <row r="124" spans="1:9" s="183" customFormat="1" hidden="1" x14ac:dyDescent="0.2">
      <c r="A124" s="176">
        <f t="shared" si="3"/>
        <v>6</v>
      </c>
      <c r="B124" s="177" t="str">
        <f t="shared" si="4"/>
        <v>2027 Q3</v>
      </c>
      <c r="C124" s="178" t="str">
        <f t="shared" si="5"/>
        <v>FI 2028</v>
      </c>
      <c r="D124" s="200">
        <v>46660</v>
      </c>
      <c r="E124" s="201" t="s">
        <v>291</v>
      </c>
      <c r="F124" s="202" t="s">
        <v>508</v>
      </c>
      <c r="G124" s="201"/>
      <c r="H124" s="202" t="s">
        <v>382</v>
      </c>
      <c r="I124" s="203">
        <v>33750</v>
      </c>
    </row>
    <row r="125" spans="1:9" s="183" customFormat="1" x14ac:dyDescent="0.2">
      <c r="A125" s="231">
        <f t="shared" si="3"/>
        <v>6</v>
      </c>
      <c r="B125" s="232" t="str">
        <f t="shared" si="4"/>
        <v>2027 Q4</v>
      </c>
      <c r="C125" s="233" t="str">
        <f t="shared" si="5"/>
        <v>FI 2028</v>
      </c>
      <c r="D125" s="234">
        <v>46721</v>
      </c>
      <c r="E125" s="235" t="s">
        <v>291</v>
      </c>
      <c r="F125" s="236" t="s">
        <v>231</v>
      </c>
      <c r="G125" s="235" t="s">
        <v>175</v>
      </c>
      <c r="H125" s="236" t="s">
        <v>383</v>
      </c>
      <c r="I125" s="237">
        <v>4000000</v>
      </c>
    </row>
    <row r="126" spans="1:9" s="183" customFormat="1" hidden="1" x14ac:dyDescent="0.2">
      <c r="A126" s="176">
        <f t="shared" si="3"/>
        <v>6</v>
      </c>
      <c r="B126" s="177" t="str">
        <f t="shared" si="4"/>
        <v>2027 Q4</v>
      </c>
      <c r="C126" s="178" t="str">
        <f t="shared" si="5"/>
        <v>FI 2028</v>
      </c>
      <c r="D126" s="191">
        <v>46752</v>
      </c>
      <c r="E126" s="192" t="s">
        <v>291</v>
      </c>
      <c r="F126" s="193" t="s">
        <v>138</v>
      </c>
      <c r="G126" s="192" t="s">
        <v>280</v>
      </c>
      <c r="H126" s="193" t="s">
        <v>388</v>
      </c>
      <c r="I126" s="194">
        <v>100000</v>
      </c>
    </row>
    <row r="127" spans="1:9" s="183" customFormat="1" hidden="1" x14ac:dyDescent="0.2">
      <c r="A127" s="176">
        <f t="shared" si="3"/>
        <v>6</v>
      </c>
      <c r="B127" s="177" t="str">
        <f t="shared" si="4"/>
        <v>2027 Q4</v>
      </c>
      <c r="C127" s="178" t="str">
        <f t="shared" si="5"/>
        <v>FI 2028</v>
      </c>
      <c r="D127" s="184">
        <v>46752</v>
      </c>
      <c r="E127" s="185" t="s">
        <v>291</v>
      </c>
      <c r="F127" s="186" t="s">
        <v>138</v>
      </c>
      <c r="G127" s="185" t="s">
        <v>172</v>
      </c>
      <c r="H127" s="186" t="s">
        <v>385</v>
      </c>
      <c r="I127" s="187">
        <v>187500</v>
      </c>
    </row>
    <row r="128" spans="1:9" hidden="1" x14ac:dyDescent="0.2">
      <c r="A128" s="176">
        <f t="shared" si="3"/>
        <v>6</v>
      </c>
      <c r="B128" s="177" t="str">
        <f t="shared" si="4"/>
        <v>2027 Q4</v>
      </c>
      <c r="C128" s="178" t="str">
        <f t="shared" si="5"/>
        <v>FI 2028</v>
      </c>
      <c r="D128" s="184">
        <v>46752</v>
      </c>
      <c r="E128" s="185" t="s">
        <v>291</v>
      </c>
      <c r="F128" s="186" t="s">
        <v>279</v>
      </c>
      <c r="G128" s="185" t="s">
        <v>172</v>
      </c>
      <c r="H128" s="186" t="s">
        <v>384</v>
      </c>
      <c r="I128" s="187">
        <v>330000</v>
      </c>
    </row>
    <row r="129" spans="1:9" hidden="1" x14ac:dyDescent="0.2">
      <c r="A129" s="176">
        <f t="shared" si="3"/>
        <v>6</v>
      </c>
      <c r="B129" s="177" t="str">
        <f t="shared" si="4"/>
        <v>2027 Q4</v>
      </c>
      <c r="C129" s="178" t="str">
        <f t="shared" si="5"/>
        <v>FI 2028</v>
      </c>
      <c r="D129" s="184">
        <v>46752</v>
      </c>
      <c r="E129" s="185" t="s">
        <v>291</v>
      </c>
      <c r="F129" s="186" t="s">
        <v>138</v>
      </c>
      <c r="G129" s="185" t="s">
        <v>173</v>
      </c>
      <c r="H129" s="186" t="s">
        <v>385</v>
      </c>
      <c r="I129" s="187">
        <v>210000</v>
      </c>
    </row>
    <row r="130" spans="1:9" hidden="1" x14ac:dyDescent="0.2">
      <c r="A130" s="176">
        <f t="shared" ref="A130:A193" si="6">(YEAR(D130)+IF(MONTH(D130)&gt;=7,1,0)) -2022</f>
        <v>6</v>
      </c>
      <c r="B130" s="177" t="str">
        <f t="shared" ref="B130:B193" si="7" xml:space="preserve"> CONCATENATE( YEAR(D130)," Q",ROUNDUP(MONTH(D130)/3,0) )</f>
        <v>2027 Q4</v>
      </c>
      <c r="C130" s="178" t="str">
        <f t="shared" ref="C130:C193" si="8" xml:space="preserve"> _xlfn.CONCAT( "FI ", YEAR(D130) + IF(MONTH(D130)&gt;=7,1,0))</f>
        <v>FI 2028</v>
      </c>
      <c r="D130" s="208">
        <v>46752</v>
      </c>
      <c r="E130" s="209" t="s">
        <v>291</v>
      </c>
      <c r="F130" s="210" t="s">
        <v>279</v>
      </c>
      <c r="G130" s="209" t="s">
        <v>173</v>
      </c>
      <c r="H130" s="210" t="s">
        <v>384</v>
      </c>
      <c r="I130" s="211">
        <v>330000</v>
      </c>
    </row>
    <row r="131" spans="1:9" ht="13.5" thickBot="1" x14ac:dyDescent="0.25">
      <c r="A131" s="245">
        <f t="shared" si="6"/>
        <v>6</v>
      </c>
      <c r="B131" s="246" t="str">
        <f t="shared" si="7"/>
        <v>2027 Q4</v>
      </c>
      <c r="C131" s="247" t="str">
        <f t="shared" si="8"/>
        <v>FI 2028</v>
      </c>
      <c r="D131" s="248">
        <v>46752</v>
      </c>
      <c r="E131" s="249" t="s">
        <v>291</v>
      </c>
      <c r="F131" s="250" t="s">
        <v>298</v>
      </c>
      <c r="G131" s="249" t="s">
        <v>174</v>
      </c>
      <c r="H131" s="250" t="s">
        <v>385</v>
      </c>
      <c r="I131" s="251">
        <v>525000</v>
      </c>
    </row>
    <row r="132" spans="1:9" s="183" customFormat="1" hidden="1" x14ac:dyDescent="0.2">
      <c r="A132" s="176">
        <f t="shared" si="6"/>
        <v>6</v>
      </c>
      <c r="B132" s="177" t="str">
        <f t="shared" si="7"/>
        <v>2027 Q4</v>
      </c>
      <c r="C132" s="178" t="str">
        <f t="shared" si="8"/>
        <v>FI 2028</v>
      </c>
      <c r="D132" s="216">
        <v>46752</v>
      </c>
      <c r="E132" s="217" t="s">
        <v>291</v>
      </c>
      <c r="F132" s="218" t="s">
        <v>279</v>
      </c>
      <c r="G132" s="217" t="s">
        <v>174</v>
      </c>
      <c r="H132" s="218" t="s">
        <v>384</v>
      </c>
      <c r="I132" s="219">
        <v>220000</v>
      </c>
    </row>
    <row r="133" spans="1:9" s="183" customFormat="1" hidden="1" x14ac:dyDescent="0.2">
      <c r="A133" s="176">
        <f t="shared" si="6"/>
        <v>6</v>
      </c>
      <c r="B133" s="177" t="str">
        <f t="shared" si="7"/>
        <v>2027 Q4</v>
      </c>
      <c r="C133" s="178" t="str">
        <f t="shared" si="8"/>
        <v>FI 2028</v>
      </c>
      <c r="D133" s="184">
        <v>46752</v>
      </c>
      <c r="E133" s="185" t="s">
        <v>291</v>
      </c>
      <c r="F133" s="186" t="s">
        <v>279</v>
      </c>
      <c r="G133" s="185" t="s">
        <v>175</v>
      </c>
      <c r="H133" s="186" t="s">
        <v>384</v>
      </c>
      <c r="I133" s="187">
        <v>220000</v>
      </c>
    </row>
    <row r="134" spans="1:9" s="183" customFormat="1" hidden="1" x14ac:dyDescent="0.2">
      <c r="A134" s="176">
        <f t="shared" si="6"/>
        <v>6</v>
      </c>
      <c r="B134" s="177" t="str">
        <f t="shared" si="7"/>
        <v>2027 Q4</v>
      </c>
      <c r="C134" s="178" t="str">
        <f t="shared" si="8"/>
        <v>FI 2028</v>
      </c>
      <c r="D134" s="179">
        <v>46752</v>
      </c>
      <c r="E134" s="180" t="s">
        <v>291</v>
      </c>
      <c r="F134" s="181" t="s">
        <v>295</v>
      </c>
      <c r="G134" s="180"/>
      <c r="H134" s="181" t="s">
        <v>386</v>
      </c>
      <c r="I134" s="182">
        <v>351000</v>
      </c>
    </row>
    <row r="135" spans="1:9" s="183" customFormat="1" hidden="1" x14ac:dyDescent="0.2">
      <c r="A135" s="176">
        <f t="shared" si="6"/>
        <v>6</v>
      </c>
      <c r="B135" s="177" t="str">
        <f t="shared" si="7"/>
        <v>2027 Q4</v>
      </c>
      <c r="C135" s="178" t="str">
        <f t="shared" si="8"/>
        <v>FI 2028</v>
      </c>
      <c r="D135" s="179">
        <v>46752</v>
      </c>
      <c r="E135" s="180" t="s">
        <v>291</v>
      </c>
      <c r="F135" s="181" t="s">
        <v>508</v>
      </c>
      <c r="G135" s="180"/>
      <c r="H135" s="181" t="s">
        <v>387</v>
      </c>
      <c r="I135" s="182">
        <v>35000</v>
      </c>
    </row>
    <row r="136" spans="1:9" s="183" customFormat="1" hidden="1" x14ac:dyDescent="0.2">
      <c r="A136" s="176">
        <f t="shared" si="6"/>
        <v>6</v>
      </c>
      <c r="B136" s="177" t="str">
        <f t="shared" si="7"/>
        <v>2028 Q1</v>
      </c>
      <c r="C136" s="178" t="str">
        <f t="shared" si="8"/>
        <v>FI 2028</v>
      </c>
      <c r="D136" s="179">
        <v>46843</v>
      </c>
      <c r="E136" s="180" t="s">
        <v>291</v>
      </c>
      <c r="F136" s="181" t="s">
        <v>138</v>
      </c>
      <c r="G136" s="180" t="s">
        <v>280</v>
      </c>
      <c r="H136" s="181" t="s">
        <v>392</v>
      </c>
      <c r="I136" s="182">
        <v>100000</v>
      </c>
    </row>
    <row r="137" spans="1:9" s="183" customFormat="1" hidden="1" x14ac:dyDescent="0.2">
      <c r="A137" s="176">
        <f t="shared" si="6"/>
        <v>6</v>
      </c>
      <c r="B137" s="177" t="str">
        <f t="shared" si="7"/>
        <v>2028 Q1</v>
      </c>
      <c r="C137" s="178" t="str">
        <f t="shared" si="8"/>
        <v>FI 2028</v>
      </c>
      <c r="D137" s="184">
        <v>46843</v>
      </c>
      <c r="E137" s="185" t="s">
        <v>291</v>
      </c>
      <c r="F137" s="186" t="s">
        <v>138</v>
      </c>
      <c r="G137" s="185" t="s">
        <v>172</v>
      </c>
      <c r="H137" s="186" t="s">
        <v>389</v>
      </c>
      <c r="I137" s="187">
        <v>187500</v>
      </c>
    </row>
    <row r="138" spans="1:9" s="183" customFormat="1" hidden="1" x14ac:dyDescent="0.2">
      <c r="A138" s="176">
        <f t="shared" si="6"/>
        <v>6</v>
      </c>
      <c r="B138" s="177" t="str">
        <f t="shared" si="7"/>
        <v>2028 Q1</v>
      </c>
      <c r="C138" s="178" t="str">
        <f t="shared" si="8"/>
        <v>FI 2028</v>
      </c>
      <c r="D138" s="184">
        <v>46843</v>
      </c>
      <c r="E138" s="185" t="s">
        <v>291</v>
      </c>
      <c r="F138" s="186" t="s">
        <v>138</v>
      </c>
      <c r="G138" s="185" t="s">
        <v>173</v>
      </c>
      <c r="H138" s="186" t="s">
        <v>389</v>
      </c>
      <c r="I138" s="187">
        <v>210000</v>
      </c>
    </row>
    <row r="139" spans="1:9" s="183" customFormat="1" hidden="1" x14ac:dyDescent="0.2">
      <c r="A139" s="176">
        <f t="shared" si="6"/>
        <v>6</v>
      </c>
      <c r="B139" s="177" t="str">
        <f t="shared" si="7"/>
        <v>2028 Q1</v>
      </c>
      <c r="C139" s="178" t="str">
        <f t="shared" si="8"/>
        <v>FI 2028</v>
      </c>
      <c r="D139" s="208">
        <v>46843</v>
      </c>
      <c r="E139" s="209" t="s">
        <v>291</v>
      </c>
      <c r="F139" s="210" t="s">
        <v>138</v>
      </c>
      <c r="G139" s="209" t="s">
        <v>174</v>
      </c>
      <c r="H139" s="210" t="s">
        <v>389</v>
      </c>
      <c r="I139" s="211">
        <v>325000</v>
      </c>
    </row>
    <row r="140" spans="1:9" s="183" customFormat="1" x14ac:dyDescent="0.2">
      <c r="A140" s="231">
        <f t="shared" si="6"/>
        <v>6</v>
      </c>
      <c r="B140" s="232" t="str">
        <f t="shared" si="7"/>
        <v>2028 Q1</v>
      </c>
      <c r="C140" s="233" t="str">
        <f t="shared" si="8"/>
        <v>FI 2028</v>
      </c>
      <c r="D140" s="234">
        <v>46843</v>
      </c>
      <c r="E140" s="235" t="s">
        <v>291</v>
      </c>
      <c r="F140" s="236" t="s">
        <v>298</v>
      </c>
      <c r="G140" s="235" t="s">
        <v>175</v>
      </c>
      <c r="H140" s="236" t="s">
        <v>389</v>
      </c>
      <c r="I140" s="237">
        <v>405000</v>
      </c>
    </row>
    <row r="141" spans="1:9" s="183" customFormat="1" hidden="1" x14ac:dyDescent="0.2">
      <c r="A141" s="176">
        <f t="shared" si="6"/>
        <v>6</v>
      </c>
      <c r="B141" s="177" t="str">
        <f t="shared" si="7"/>
        <v>2028 Q1</v>
      </c>
      <c r="C141" s="178" t="str">
        <f t="shared" si="8"/>
        <v>FI 2028</v>
      </c>
      <c r="D141" s="191">
        <v>46843</v>
      </c>
      <c r="E141" s="192" t="s">
        <v>291</v>
      </c>
      <c r="F141" s="193" t="s">
        <v>295</v>
      </c>
      <c r="G141" s="192"/>
      <c r="H141" s="193" t="s">
        <v>390</v>
      </c>
      <c r="I141" s="194">
        <v>351000</v>
      </c>
    </row>
    <row r="142" spans="1:9" s="183" customFormat="1" hidden="1" x14ac:dyDescent="0.2">
      <c r="A142" s="176">
        <f t="shared" si="6"/>
        <v>6</v>
      </c>
      <c r="B142" s="177" t="str">
        <f t="shared" si="7"/>
        <v>2028 Q1</v>
      </c>
      <c r="C142" s="178" t="str">
        <f t="shared" si="8"/>
        <v>FI 2028</v>
      </c>
      <c r="D142" s="179">
        <v>46843</v>
      </c>
      <c r="E142" s="180" t="s">
        <v>291</v>
      </c>
      <c r="F142" s="181" t="s">
        <v>508</v>
      </c>
      <c r="G142" s="180"/>
      <c r="H142" s="181" t="s">
        <v>391</v>
      </c>
      <c r="I142" s="182">
        <v>35000</v>
      </c>
    </row>
    <row r="143" spans="1:9" s="183" customFormat="1" hidden="1" x14ac:dyDescent="0.2">
      <c r="A143" s="176">
        <f t="shared" si="6"/>
        <v>6</v>
      </c>
      <c r="B143" s="177" t="str">
        <f t="shared" si="7"/>
        <v>2028 Q2</v>
      </c>
      <c r="C143" s="178" t="str">
        <f t="shared" si="8"/>
        <v>FI 2028</v>
      </c>
      <c r="D143" s="179">
        <v>46934</v>
      </c>
      <c r="E143" s="180" t="s">
        <v>291</v>
      </c>
      <c r="F143" s="181" t="s">
        <v>138</v>
      </c>
      <c r="G143" s="180" t="s">
        <v>280</v>
      </c>
      <c r="H143" s="181" t="s">
        <v>396</v>
      </c>
      <c r="I143" s="182">
        <v>100000</v>
      </c>
    </row>
    <row r="144" spans="1:9" s="183" customFormat="1" hidden="1" x14ac:dyDescent="0.2">
      <c r="A144" s="176">
        <f t="shared" si="6"/>
        <v>6</v>
      </c>
      <c r="B144" s="177" t="str">
        <f t="shared" si="7"/>
        <v>2028 Q2</v>
      </c>
      <c r="C144" s="178" t="str">
        <f t="shared" si="8"/>
        <v>FI 2028</v>
      </c>
      <c r="D144" s="184">
        <v>46934</v>
      </c>
      <c r="E144" s="185" t="s">
        <v>291</v>
      </c>
      <c r="F144" s="186" t="s">
        <v>138</v>
      </c>
      <c r="G144" s="185" t="s">
        <v>172</v>
      </c>
      <c r="H144" s="186" t="s">
        <v>393</v>
      </c>
      <c r="I144" s="187">
        <v>187500</v>
      </c>
    </row>
    <row r="145" spans="1:9" s="183" customFormat="1" hidden="1" x14ac:dyDescent="0.2">
      <c r="A145" s="176">
        <f t="shared" si="6"/>
        <v>6</v>
      </c>
      <c r="B145" s="177" t="str">
        <f t="shared" si="7"/>
        <v>2028 Q2</v>
      </c>
      <c r="C145" s="178" t="str">
        <f t="shared" si="8"/>
        <v>FI 2028</v>
      </c>
      <c r="D145" s="184">
        <v>46934</v>
      </c>
      <c r="E145" s="185" t="s">
        <v>291</v>
      </c>
      <c r="F145" s="186" t="s">
        <v>138</v>
      </c>
      <c r="G145" s="185" t="s">
        <v>173</v>
      </c>
      <c r="H145" s="186" t="s">
        <v>393</v>
      </c>
      <c r="I145" s="187">
        <v>210000</v>
      </c>
    </row>
    <row r="146" spans="1:9" s="183" customFormat="1" hidden="1" x14ac:dyDescent="0.2">
      <c r="A146" s="176">
        <f t="shared" si="6"/>
        <v>6</v>
      </c>
      <c r="B146" s="177" t="str">
        <f t="shared" si="7"/>
        <v>2028 Q2</v>
      </c>
      <c r="C146" s="178" t="str">
        <f t="shared" si="8"/>
        <v>FI 2028</v>
      </c>
      <c r="D146" s="208">
        <v>46934</v>
      </c>
      <c r="E146" s="209" t="s">
        <v>291</v>
      </c>
      <c r="F146" s="210" t="s">
        <v>138</v>
      </c>
      <c r="G146" s="209" t="s">
        <v>174</v>
      </c>
      <c r="H146" s="210" t="s">
        <v>393</v>
      </c>
      <c r="I146" s="211">
        <v>325000</v>
      </c>
    </row>
    <row r="147" spans="1:9" s="183" customFormat="1" x14ac:dyDescent="0.2">
      <c r="A147" s="231">
        <f t="shared" si="6"/>
        <v>6</v>
      </c>
      <c r="B147" s="232" t="str">
        <f t="shared" si="7"/>
        <v>2028 Q2</v>
      </c>
      <c r="C147" s="233" t="str">
        <f t="shared" si="8"/>
        <v>FI 2028</v>
      </c>
      <c r="D147" s="234">
        <v>46934</v>
      </c>
      <c r="E147" s="235" t="s">
        <v>291</v>
      </c>
      <c r="F147" s="236" t="s">
        <v>298</v>
      </c>
      <c r="G147" s="235" t="s">
        <v>175</v>
      </c>
      <c r="H147" s="236" t="s">
        <v>393</v>
      </c>
      <c r="I147" s="237">
        <v>405000</v>
      </c>
    </row>
    <row r="148" spans="1:9" s="183" customFormat="1" hidden="1" x14ac:dyDescent="0.2">
      <c r="A148" s="176">
        <f t="shared" si="6"/>
        <v>6</v>
      </c>
      <c r="B148" s="177" t="str">
        <f t="shared" si="7"/>
        <v>2028 Q2</v>
      </c>
      <c r="C148" s="178" t="str">
        <f t="shared" si="8"/>
        <v>FI 2028</v>
      </c>
      <c r="D148" s="191">
        <v>46934</v>
      </c>
      <c r="E148" s="192" t="s">
        <v>291</v>
      </c>
      <c r="F148" s="193" t="s">
        <v>295</v>
      </c>
      <c r="G148" s="192"/>
      <c r="H148" s="193" t="s">
        <v>394</v>
      </c>
      <c r="I148" s="194">
        <v>351000</v>
      </c>
    </row>
    <row r="149" spans="1:9" s="183" customFormat="1" hidden="1" x14ac:dyDescent="0.2">
      <c r="A149" s="176">
        <f t="shared" si="6"/>
        <v>6</v>
      </c>
      <c r="B149" s="177" t="str">
        <f t="shared" si="7"/>
        <v>2028 Q2</v>
      </c>
      <c r="C149" s="178" t="str">
        <f t="shared" si="8"/>
        <v>FI 2028</v>
      </c>
      <c r="D149" s="179">
        <v>46934</v>
      </c>
      <c r="E149" s="180" t="s">
        <v>291</v>
      </c>
      <c r="F149" s="181" t="s">
        <v>508</v>
      </c>
      <c r="G149" s="180"/>
      <c r="H149" s="181" t="s">
        <v>395</v>
      </c>
      <c r="I149" s="182">
        <v>35000</v>
      </c>
    </row>
    <row r="150" spans="1:9" s="183" customFormat="1" hidden="1" x14ac:dyDescent="0.2">
      <c r="A150" s="176">
        <f t="shared" si="6"/>
        <v>7</v>
      </c>
      <c r="B150" s="177" t="str">
        <f t="shared" si="7"/>
        <v>2028 Q3</v>
      </c>
      <c r="C150" s="178" t="str">
        <f t="shared" si="8"/>
        <v>FI 2029</v>
      </c>
      <c r="D150" s="179">
        <v>46965</v>
      </c>
      <c r="E150" s="180" t="s">
        <v>291</v>
      </c>
      <c r="F150" s="181" t="s">
        <v>279</v>
      </c>
      <c r="G150" s="180" t="s">
        <v>280</v>
      </c>
      <c r="H150" s="181" t="s">
        <v>398</v>
      </c>
      <c r="I150" s="182">
        <v>1120000</v>
      </c>
    </row>
    <row r="151" spans="1:9" s="183" customFormat="1" hidden="1" x14ac:dyDescent="0.2">
      <c r="A151" s="176">
        <f t="shared" si="6"/>
        <v>7</v>
      </c>
      <c r="B151" s="177" t="str">
        <f t="shared" si="7"/>
        <v>2028 Q3</v>
      </c>
      <c r="C151" s="178" t="str">
        <f t="shared" si="8"/>
        <v>FI 2029</v>
      </c>
      <c r="D151" s="179">
        <v>46965</v>
      </c>
      <c r="E151" s="180" t="s">
        <v>291</v>
      </c>
      <c r="F151" s="181" t="s">
        <v>283</v>
      </c>
      <c r="G151" s="180" t="s">
        <v>280</v>
      </c>
      <c r="H151" s="181" t="s">
        <v>399</v>
      </c>
      <c r="I151" s="182">
        <v>1199000</v>
      </c>
    </row>
    <row r="152" spans="1:9" s="183" customFormat="1" hidden="1" x14ac:dyDescent="0.2">
      <c r="A152" s="176">
        <f t="shared" si="6"/>
        <v>7</v>
      </c>
      <c r="B152" s="177" t="str">
        <f t="shared" si="7"/>
        <v>2028 Q3</v>
      </c>
      <c r="C152" s="178" t="str">
        <f t="shared" si="8"/>
        <v>FI 2029</v>
      </c>
      <c r="D152" s="184">
        <v>46965</v>
      </c>
      <c r="E152" s="185" t="s">
        <v>291</v>
      </c>
      <c r="F152" s="186" t="s">
        <v>283</v>
      </c>
      <c r="G152" s="185" t="s">
        <v>172</v>
      </c>
      <c r="H152" s="186" t="s">
        <v>397</v>
      </c>
      <c r="I152" s="187">
        <v>340000</v>
      </c>
    </row>
    <row r="153" spans="1:9" s="183" customFormat="1" hidden="1" x14ac:dyDescent="0.2">
      <c r="A153" s="176">
        <f t="shared" si="6"/>
        <v>7</v>
      </c>
      <c r="B153" s="177" t="str">
        <f t="shared" si="7"/>
        <v>2028 Q3</v>
      </c>
      <c r="C153" s="178" t="str">
        <f t="shared" si="8"/>
        <v>FI 2029</v>
      </c>
      <c r="D153" s="184">
        <v>46965</v>
      </c>
      <c r="E153" s="185" t="s">
        <v>291</v>
      </c>
      <c r="F153" s="186" t="s">
        <v>283</v>
      </c>
      <c r="G153" s="185" t="s">
        <v>173</v>
      </c>
      <c r="H153" s="186" t="s">
        <v>397</v>
      </c>
      <c r="I153" s="187">
        <v>340000</v>
      </c>
    </row>
    <row r="154" spans="1:9" s="183" customFormat="1" hidden="1" x14ac:dyDescent="0.2">
      <c r="A154" s="176">
        <f t="shared" si="6"/>
        <v>7</v>
      </c>
      <c r="B154" s="177" t="str">
        <f t="shared" si="7"/>
        <v>2028 Q3</v>
      </c>
      <c r="C154" s="178" t="str">
        <f t="shared" si="8"/>
        <v>FI 2029</v>
      </c>
      <c r="D154" s="184">
        <v>46965</v>
      </c>
      <c r="E154" s="185" t="s">
        <v>291</v>
      </c>
      <c r="F154" s="186" t="s">
        <v>283</v>
      </c>
      <c r="G154" s="185" t="s">
        <v>174</v>
      </c>
      <c r="H154" s="186" t="s">
        <v>397</v>
      </c>
      <c r="I154" s="187">
        <v>230000</v>
      </c>
    </row>
    <row r="155" spans="1:9" s="183" customFormat="1" hidden="1" x14ac:dyDescent="0.2">
      <c r="A155" s="176">
        <f t="shared" si="6"/>
        <v>7</v>
      </c>
      <c r="B155" s="177" t="str">
        <f t="shared" si="7"/>
        <v>2028 Q3</v>
      </c>
      <c r="C155" s="178" t="str">
        <f t="shared" si="8"/>
        <v>FI 2029</v>
      </c>
      <c r="D155" s="184">
        <v>46965</v>
      </c>
      <c r="E155" s="185" t="s">
        <v>291</v>
      </c>
      <c r="F155" s="186" t="s">
        <v>283</v>
      </c>
      <c r="G155" s="185" t="s">
        <v>175</v>
      </c>
      <c r="H155" s="186" t="s">
        <v>397</v>
      </c>
      <c r="I155" s="187">
        <v>230000</v>
      </c>
    </row>
    <row r="156" spans="1:9" s="183" customFormat="1" hidden="1" x14ac:dyDescent="0.2">
      <c r="A156" s="176">
        <f t="shared" si="6"/>
        <v>7</v>
      </c>
      <c r="B156" s="177" t="str">
        <f t="shared" si="7"/>
        <v>2028 Q3</v>
      </c>
      <c r="C156" s="178" t="str">
        <f t="shared" si="8"/>
        <v>FI 2029</v>
      </c>
      <c r="D156" s="179">
        <v>47026</v>
      </c>
      <c r="E156" s="180" t="s">
        <v>291</v>
      </c>
      <c r="F156" s="181" t="s">
        <v>138</v>
      </c>
      <c r="G156" s="180" t="s">
        <v>280</v>
      </c>
      <c r="H156" s="181" t="s">
        <v>403</v>
      </c>
      <c r="I156" s="182">
        <v>100000</v>
      </c>
    </row>
    <row r="157" spans="1:9" s="183" customFormat="1" hidden="1" x14ac:dyDescent="0.2">
      <c r="A157" s="176">
        <f t="shared" si="6"/>
        <v>7</v>
      </c>
      <c r="B157" s="177" t="str">
        <f t="shared" si="7"/>
        <v>2028 Q3</v>
      </c>
      <c r="C157" s="178" t="str">
        <f t="shared" si="8"/>
        <v>FI 2029</v>
      </c>
      <c r="D157" s="184">
        <v>47026</v>
      </c>
      <c r="E157" s="185" t="s">
        <v>291</v>
      </c>
      <c r="F157" s="186" t="s">
        <v>138</v>
      </c>
      <c r="G157" s="185" t="s">
        <v>172</v>
      </c>
      <c r="H157" s="186" t="s">
        <v>400</v>
      </c>
      <c r="I157" s="187">
        <v>110000</v>
      </c>
    </row>
    <row r="158" spans="1:9" s="183" customFormat="1" hidden="1" x14ac:dyDescent="0.2">
      <c r="A158" s="176">
        <f t="shared" si="6"/>
        <v>7</v>
      </c>
      <c r="B158" s="177" t="str">
        <f t="shared" si="7"/>
        <v>2028 Q3</v>
      </c>
      <c r="C158" s="178" t="str">
        <f t="shared" si="8"/>
        <v>FI 2029</v>
      </c>
      <c r="D158" s="184">
        <v>47026</v>
      </c>
      <c r="E158" s="185" t="s">
        <v>291</v>
      </c>
      <c r="F158" s="186" t="s">
        <v>138</v>
      </c>
      <c r="G158" s="185" t="s">
        <v>173</v>
      </c>
      <c r="H158" s="186" t="s">
        <v>400</v>
      </c>
      <c r="I158" s="187">
        <v>145000</v>
      </c>
    </row>
    <row r="159" spans="1:9" s="183" customFormat="1" hidden="1" x14ac:dyDescent="0.2">
      <c r="A159" s="176">
        <f t="shared" si="6"/>
        <v>7</v>
      </c>
      <c r="B159" s="177" t="str">
        <f t="shared" si="7"/>
        <v>2028 Q3</v>
      </c>
      <c r="C159" s="178" t="str">
        <f t="shared" si="8"/>
        <v>FI 2029</v>
      </c>
      <c r="D159" s="208">
        <v>47026</v>
      </c>
      <c r="E159" s="209" t="s">
        <v>291</v>
      </c>
      <c r="F159" s="210" t="s">
        <v>138</v>
      </c>
      <c r="G159" s="209" t="s">
        <v>174</v>
      </c>
      <c r="H159" s="210" t="s">
        <v>400</v>
      </c>
      <c r="I159" s="211">
        <v>157500</v>
      </c>
    </row>
    <row r="160" spans="1:9" s="183" customFormat="1" x14ac:dyDescent="0.2">
      <c r="A160" s="231">
        <f t="shared" si="6"/>
        <v>7</v>
      </c>
      <c r="B160" s="232" t="str">
        <f t="shared" si="7"/>
        <v>2028 Q3</v>
      </c>
      <c r="C160" s="233" t="str">
        <f t="shared" si="8"/>
        <v>FI 2029</v>
      </c>
      <c r="D160" s="234">
        <v>47026</v>
      </c>
      <c r="E160" s="235" t="s">
        <v>291</v>
      </c>
      <c r="F160" s="236" t="s">
        <v>298</v>
      </c>
      <c r="G160" s="235" t="s">
        <v>175</v>
      </c>
      <c r="H160" s="236" t="s">
        <v>400</v>
      </c>
      <c r="I160" s="237">
        <v>405000</v>
      </c>
    </row>
    <row r="161" spans="1:9" s="183" customFormat="1" hidden="1" x14ac:dyDescent="0.2">
      <c r="A161" s="176">
        <f t="shared" si="6"/>
        <v>7</v>
      </c>
      <c r="B161" s="177" t="str">
        <f t="shared" si="7"/>
        <v>2028 Q3</v>
      </c>
      <c r="C161" s="178" t="str">
        <f t="shared" si="8"/>
        <v>FI 2029</v>
      </c>
      <c r="D161" s="191">
        <v>47026</v>
      </c>
      <c r="E161" s="192" t="s">
        <v>291</v>
      </c>
      <c r="F161" s="193" t="s">
        <v>508</v>
      </c>
      <c r="G161" s="192"/>
      <c r="H161" s="193" t="s">
        <v>401</v>
      </c>
      <c r="I161" s="194">
        <v>35000</v>
      </c>
    </row>
    <row r="162" spans="1:9" s="183" customFormat="1" hidden="1" x14ac:dyDescent="0.2">
      <c r="A162" s="176">
        <f t="shared" si="6"/>
        <v>7</v>
      </c>
      <c r="B162" s="177" t="str">
        <f t="shared" si="7"/>
        <v>2028 Q3</v>
      </c>
      <c r="C162" s="178" t="str">
        <f t="shared" si="8"/>
        <v>FI 2029</v>
      </c>
      <c r="D162" s="179">
        <v>47026</v>
      </c>
      <c r="E162" s="180" t="s">
        <v>291</v>
      </c>
      <c r="F162" s="181" t="s">
        <v>295</v>
      </c>
      <c r="G162" s="180"/>
      <c r="H162" s="181" t="s">
        <v>402</v>
      </c>
      <c r="I162" s="182">
        <v>351000</v>
      </c>
    </row>
    <row r="163" spans="1:9" s="183" customFormat="1" hidden="1" x14ac:dyDescent="0.2">
      <c r="A163" s="176">
        <f t="shared" si="6"/>
        <v>7</v>
      </c>
      <c r="B163" s="177" t="str">
        <f t="shared" si="7"/>
        <v>2028 Q4</v>
      </c>
      <c r="C163" s="178" t="str">
        <f t="shared" si="8"/>
        <v>FI 2029</v>
      </c>
      <c r="D163" s="179">
        <v>47118</v>
      </c>
      <c r="E163" s="180" t="s">
        <v>291</v>
      </c>
      <c r="F163" s="181" t="s">
        <v>138</v>
      </c>
      <c r="G163" s="180" t="s">
        <v>280</v>
      </c>
      <c r="H163" s="181" t="s">
        <v>407</v>
      </c>
      <c r="I163" s="182">
        <v>100000</v>
      </c>
    </row>
    <row r="164" spans="1:9" s="183" customFormat="1" hidden="1" x14ac:dyDescent="0.2">
      <c r="A164" s="176">
        <f t="shared" si="6"/>
        <v>7</v>
      </c>
      <c r="B164" s="177" t="str">
        <f t="shared" si="7"/>
        <v>2028 Q4</v>
      </c>
      <c r="C164" s="178" t="str">
        <f t="shared" si="8"/>
        <v>FI 2029</v>
      </c>
      <c r="D164" s="184">
        <v>47118</v>
      </c>
      <c r="E164" s="185" t="s">
        <v>291</v>
      </c>
      <c r="F164" s="186" t="s">
        <v>138</v>
      </c>
      <c r="G164" s="185" t="s">
        <v>172</v>
      </c>
      <c r="H164" s="186" t="s">
        <v>404</v>
      </c>
      <c r="I164" s="187">
        <v>110000</v>
      </c>
    </row>
    <row r="165" spans="1:9" s="183" customFormat="1" hidden="1" x14ac:dyDescent="0.2">
      <c r="A165" s="176">
        <f t="shared" si="6"/>
        <v>7</v>
      </c>
      <c r="B165" s="177" t="str">
        <f t="shared" si="7"/>
        <v>2028 Q4</v>
      </c>
      <c r="C165" s="178" t="str">
        <f t="shared" si="8"/>
        <v>FI 2029</v>
      </c>
      <c r="D165" s="184">
        <v>47118</v>
      </c>
      <c r="E165" s="185" t="s">
        <v>291</v>
      </c>
      <c r="F165" s="186" t="s">
        <v>279</v>
      </c>
      <c r="G165" s="185" t="s">
        <v>172</v>
      </c>
      <c r="H165" s="186" t="s">
        <v>405</v>
      </c>
      <c r="I165" s="187">
        <v>340000</v>
      </c>
    </row>
    <row r="166" spans="1:9" s="183" customFormat="1" hidden="1" x14ac:dyDescent="0.2">
      <c r="A166" s="176">
        <f t="shared" si="6"/>
        <v>7</v>
      </c>
      <c r="B166" s="177" t="str">
        <f t="shared" si="7"/>
        <v>2028 Q4</v>
      </c>
      <c r="C166" s="178" t="str">
        <f t="shared" si="8"/>
        <v>FI 2029</v>
      </c>
      <c r="D166" s="184">
        <v>47118</v>
      </c>
      <c r="E166" s="185" t="s">
        <v>291</v>
      </c>
      <c r="F166" s="186" t="s">
        <v>138</v>
      </c>
      <c r="G166" s="185" t="s">
        <v>173</v>
      </c>
      <c r="H166" s="186" t="s">
        <v>404</v>
      </c>
      <c r="I166" s="187">
        <v>145000</v>
      </c>
    </row>
    <row r="167" spans="1:9" s="183" customFormat="1" hidden="1" x14ac:dyDescent="0.2">
      <c r="A167" s="176">
        <f t="shared" si="6"/>
        <v>7</v>
      </c>
      <c r="B167" s="177" t="str">
        <f t="shared" si="7"/>
        <v>2028 Q4</v>
      </c>
      <c r="C167" s="178" t="str">
        <f t="shared" si="8"/>
        <v>FI 2029</v>
      </c>
      <c r="D167" s="184">
        <v>47118</v>
      </c>
      <c r="E167" s="185" t="s">
        <v>291</v>
      </c>
      <c r="F167" s="186" t="s">
        <v>279</v>
      </c>
      <c r="G167" s="185" t="s">
        <v>173</v>
      </c>
      <c r="H167" s="186" t="s">
        <v>405</v>
      </c>
      <c r="I167" s="187">
        <v>340000</v>
      </c>
    </row>
    <row r="168" spans="1:9" hidden="1" x14ac:dyDescent="0.2">
      <c r="A168" s="176">
        <f t="shared" si="6"/>
        <v>7</v>
      </c>
      <c r="B168" s="177" t="str">
        <f t="shared" si="7"/>
        <v>2028 Q4</v>
      </c>
      <c r="C168" s="178" t="str">
        <f t="shared" si="8"/>
        <v>FI 2029</v>
      </c>
      <c r="D168" s="184">
        <v>47118</v>
      </c>
      <c r="E168" s="185" t="s">
        <v>291</v>
      </c>
      <c r="F168" s="186" t="s">
        <v>138</v>
      </c>
      <c r="G168" s="185" t="s">
        <v>174</v>
      </c>
      <c r="H168" s="186" t="s">
        <v>404</v>
      </c>
      <c r="I168" s="187">
        <v>157500</v>
      </c>
    </row>
    <row r="169" spans="1:9" hidden="1" x14ac:dyDescent="0.2">
      <c r="A169" s="176">
        <f t="shared" si="6"/>
        <v>7</v>
      </c>
      <c r="B169" s="177" t="str">
        <f t="shared" si="7"/>
        <v>2028 Q4</v>
      </c>
      <c r="C169" s="178" t="str">
        <f t="shared" si="8"/>
        <v>FI 2029</v>
      </c>
      <c r="D169" s="208">
        <v>47118</v>
      </c>
      <c r="E169" s="209" t="s">
        <v>291</v>
      </c>
      <c r="F169" s="210" t="s">
        <v>279</v>
      </c>
      <c r="G169" s="209" t="s">
        <v>174</v>
      </c>
      <c r="H169" s="210" t="s">
        <v>405</v>
      </c>
      <c r="I169" s="211">
        <v>230000</v>
      </c>
    </row>
    <row r="170" spans="1:9" x14ac:dyDescent="0.2">
      <c r="A170" s="231">
        <f t="shared" si="6"/>
        <v>7</v>
      </c>
      <c r="B170" s="232" t="str">
        <f t="shared" si="7"/>
        <v>2028 Q4</v>
      </c>
      <c r="C170" s="233" t="str">
        <f t="shared" si="8"/>
        <v>FI 2029</v>
      </c>
      <c r="D170" s="234">
        <v>47118</v>
      </c>
      <c r="E170" s="235" t="s">
        <v>291</v>
      </c>
      <c r="F170" s="236" t="s">
        <v>298</v>
      </c>
      <c r="G170" s="235" t="s">
        <v>175</v>
      </c>
      <c r="H170" s="236" t="s">
        <v>404</v>
      </c>
      <c r="I170" s="237">
        <v>405000</v>
      </c>
    </row>
    <row r="171" spans="1:9" hidden="1" x14ac:dyDescent="0.2">
      <c r="A171" s="176">
        <f t="shared" si="6"/>
        <v>7</v>
      </c>
      <c r="B171" s="177" t="str">
        <f t="shared" si="7"/>
        <v>2028 Q4</v>
      </c>
      <c r="C171" s="178" t="str">
        <f t="shared" si="8"/>
        <v>FI 2029</v>
      </c>
      <c r="D171" s="216">
        <v>47118</v>
      </c>
      <c r="E171" s="217" t="s">
        <v>291</v>
      </c>
      <c r="F171" s="218" t="s">
        <v>279</v>
      </c>
      <c r="G171" s="217" t="s">
        <v>175</v>
      </c>
      <c r="H171" s="218" t="s">
        <v>405</v>
      </c>
      <c r="I171" s="219">
        <v>230000</v>
      </c>
    </row>
    <row r="172" spans="1:9" s="183" customFormat="1" hidden="1" x14ac:dyDescent="0.2">
      <c r="A172" s="176">
        <f t="shared" si="6"/>
        <v>7</v>
      </c>
      <c r="B172" s="177" t="str">
        <f t="shared" si="7"/>
        <v>2028 Q4</v>
      </c>
      <c r="C172" s="178" t="str">
        <f t="shared" si="8"/>
        <v>FI 2029</v>
      </c>
      <c r="D172" s="179">
        <v>47118</v>
      </c>
      <c r="E172" s="180" t="s">
        <v>291</v>
      </c>
      <c r="F172" s="181" t="s">
        <v>295</v>
      </c>
      <c r="G172" s="180"/>
      <c r="H172" s="181" t="s">
        <v>406</v>
      </c>
      <c r="I172" s="182">
        <v>365000</v>
      </c>
    </row>
    <row r="173" spans="1:9" s="183" customFormat="1" hidden="1" x14ac:dyDescent="0.2">
      <c r="A173" s="176">
        <f t="shared" si="6"/>
        <v>7</v>
      </c>
      <c r="B173" s="177" t="str">
        <f t="shared" si="7"/>
        <v>2028 Q4</v>
      </c>
      <c r="C173" s="178" t="str">
        <f t="shared" si="8"/>
        <v>FI 2029</v>
      </c>
      <c r="D173" s="179">
        <v>47118</v>
      </c>
      <c r="E173" s="180" t="s">
        <v>291</v>
      </c>
      <c r="F173" s="181" t="s">
        <v>508</v>
      </c>
      <c r="G173" s="180"/>
      <c r="H173" s="181" t="s">
        <v>408</v>
      </c>
      <c r="I173" s="182">
        <v>36500</v>
      </c>
    </row>
    <row r="174" spans="1:9" s="183" customFormat="1" hidden="1" x14ac:dyDescent="0.2">
      <c r="A174" s="176">
        <f t="shared" si="6"/>
        <v>7</v>
      </c>
      <c r="B174" s="177" t="str">
        <f t="shared" si="7"/>
        <v>2029 Q1</v>
      </c>
      <c r="C174" s="178" t="str">
        <f t="shared" si="8"/>
        <v>FI 2029</v>
      </c>
      <c r="D174" s="179">
        <v>47208</v>
      </c>
      <c r="E174" s="180" t="s">
        <v>291</v>
      </c>
      <c r="F174" s="181" t="s">
        <v>138</v>
      </c>
      <c r="G174" s="180" t="s">
        <v>280</v>
      </c>
      <c r="H174" s="181" t="s">
        <v>410</v>
      </c>
      <c r="I174" s="182">
        <v>100000</v>
      </c>
    </row>
    <row r="175" spans="1:9" s="183" customFormat="1" hidden="1" x14ac:dyDescent="0.2">
      <c r="A175" s="176">
        <f t="shared" si="6"/>
        <v>7</v>
      </c>
      <c r="B175" s="177" t="str">
        <f t="shared" si="7"/>
        <v>2029 Q1</v>
      </c>
      <c r="C175" s="178" t="str">
        <f t="shared" si="8"/>
        <v>FI 2029</v>
      </c>
      <c r="D175" s="184">
        <v>47208</v>
      </c>
      <c r="E175" s="185" t="s">
        <v>291</v>
      </c>
      <c r="F175" s="186" t="s">
        <v>138</v>
      </c>
      <c r="G175" s="185" t="s">
        <v>172</v>
      </c>
      <c r="H175" s="186" t="s">
        <v>409</v>
      </c>
      <c r="I175" s="187">
        <v>110000</v>
      </c>
    </row>
    <row r="176" spans="1:9" s="183" customFormat="1" hidden="1" x14ac:dyDescent="0.2">
      <c r="A176" s="176">
        <f t="shared" si="6"/>
        <v>7</v>
      </c>
      <c r="B176" s="177" t="str">
        <f t="shared" si="7"/>
        <v>2029 Q1</v>
      </c>
      <c r="C176" s="178" t="str">
        <f t="shared" si="8"/>
        <v>FI 2029</v>
      </c>
      <c r="D176" s="184">
        <v>47208</v>
      </c>
      <c r="E176" s="185" t="s">
        <v>291</v>
      </c>
      <c r="F176" s="186" t="s">
        <v>138</v>
      </c>
      <c r="G176" s="185" t="s">
        <v>173</v>
      </c>
      <c r="H176" s="186" t="s">
        <v>409</v>
      </c>
      <c r="I176" s="187">
        <v>145000</v>
      </c>
    </row>
    <row r="177" spans="1:9" s="183" customFormat="1" hidden="1" x14ac:dyDescent="0.2">
      <c r="A177" s="176">
        <f t="shared" si="6"/>
        <v>7</v>
      </c>
      <c r="B177" s="177" t="str">
        <f t="shared" si="7"/>
        <v>2029 Q1</v>
      </c>
      <c r="C177" s="178" t="str">
        <f t="shared" si="8"/>
        <v>FI 2029</v>
      </c>
      <c r="D177" s="184">
        <v>47208</v>
      </c>
      <c r="E177" s="185" t="s">
        <v>291</v>
      </c>
      <c r="F177" s="186" t="s">
        <v>138</v>
      </c>
      <c r="G177" s="185" t="s">
        <v>174</v>
      </c>
      <c r="H177" s="186" t="s">
        <v>409</v>
      </c>
      <c r="I177" s="187">
        <v>157500</v>
      </c>
    </row>
    <row r="178" spans="1:9" s="183" customFormat="1" hidden="1" x14ac:dyDescent="0.2">
      <c r="A178" s="176">
        <f t="shared" si="6"/>
        <v>7</v>
      </c>
      <c r="B178" s="177" t="str">
        <f t="shared" si="7"/>
        <v>2029 Q1</v>
      </c>
      <c r="C178" s="178" t="str">
        <f t="shared" si="8"/>
        <v>FI 2029</v>
      </c>
      <c r="D178" s="184">
        <v>47208</v>
      </c>
      <c r="E178" s="185" t="s">
        <v>291</v>
      </c>
      <c r="F178" s="186" t="s">
        <v>138</v>
      </c>
      <c r="G178" s="185" t="s">
        <v>175</v>
      </c>
      <c r="H178" s="186" t="s">
        <v>409</v>
      </c>
      <c r="I178" s="187">
        <v>295000</v>
      </c>
    </row>
    <row r="179" spans="1:9" s="183" customFormat="1" hidden="1" x14ac:dyDescent="0.2">
      <c r="A179" s="176">
        <f t="shared" si="6"/>
        <v>7</v>
      </c>
      <c r="B179" s="177" t="str">
        <f t="shared" si="7"/>
        <v>2029 Q1</v>
      </c>
      <c r="C179" s="178" t="str">
        <f t="shared" si="8"/>
        <v>FI 2029</v>
      </c>
      <c r="D179" s="179">
        <v>47208</v>
      </c>
      <c r="E179" s="180" t="s">
        <v>291</v>
      </c>
      <c r="F179" s="181" t="s">
        <v>508</v>
      </c>
      <c r="G179" s="180"/>
      <c r="H179" s="181" t="s">
        <v>411</v>
      </c>
      <c r="I179" s="182">
        <v>36500</v>
      </c>
    </row>
    <row r="180" spans="1:9" s="183" customFormat="1" hidden="1" x14ac:dyDescent="0.2">
      <c r="A180" s="176">
        <f t="shared" si="6"/>
        <v>7</v>
      </c>
      <c r="B180" s="177" t="str">
        <f t="shared" si="7"/>
        <v>2029 Q1</v>
      </c>
      <c r="C180" s="178" t="str">
        <f t="shared" si="8"/>
        <v>FI 2029</v>
      </c>
      <c r="D180" s="179">
        <v>47208</v>
      </c>
      <c r="E180" s="180" t="s">
        <v>291</v>
      </c>
      <c r="F180" s="181" t="s">
        <v>295</v>
      </c>
      <c r="G180" s="180"/>
      <c r="H180" s="181" t="s">
        <v>412</v>
      </c>
      <c r="I180" s="182">
        <v>365000</v>
      </c>
    </row>
    <row r="181" spans="1:9" s="183" customFormat="1" hidden="1" x14ac:dyDescent="0.2">
      <c r="A181" s="176">
        <f t="shared" si="6"/>
        <v>7</v>
      </c>
      <c r="B181" s="177" t="str">
        <f t="shared" si="7"/>
        <v>2029 Q2</v>
      </c>
      <c r="C181" s="178" t="str">
        <f t="shared" si="8"/>
        <v>FI 2029</v>
      </c>
      <c r="D181" s="179">
        <v>47299</v>
      </c>
      <c r="E181" s="180" t="s">
        <v>291</v>
      </c>
      <c r="F181" s="181" t="s">
        <v>138</v>
      </c>
      <c r="G181" s="180" t="s">
        <v>280</v>
      </c>
      <c r="H181" s="181" t="s">
        <v>415</v>
      </c>
      <c r="I181" s="182">
        <v>100000</v>
      </c>
    </row>
    <row r="182" spans="1:9" s="183" customFormat="1" hidden="1" x14ac:dyDescent="0.2">
      <c r="A182" s="176">
        <f t="shared" si="6"/>
        <v>7</v>
      </c>
      <c r="B182" s="177" t="str">
        <f t="shared" si="7"/>
        <v>2029 Q2</v>
      </c>
      <c r="C182" s="178" t="str">
        <f t="shared" si="8"/>
        <v>FI 2029</v>
      </c>
      <c r="D182" s="184">
        <v>47299</v>
      </c>
      <c r="E182" s="185" t="s">
        <v>291</v>
      </c>
      <c r="F182" s="186" t="s">
        <v>138</v>
      </c>
      <c r="G182" s="185" t="s">
        <v>172</v>
      </c>
      <c r="H182" s="186" t="s">
        <v>413</v>
      </c>
      <c r="I182" s="187">
        <v>110000</v>
      </c>
    </row>
    <row r="183" spans="1:9" s="183" customFormat="1" hidden="1" x14ac:dyDescent="0.2">
      <c r="A183" s="176">
        <f t="shared" si="6"/>
        <v>7</v>
      </c>
      <c r="B183" s="177" t="str">
        <f t="shared" si="7"/>
        <v>2029 Q2</v>
      </c>
      <c r="C183" s="178" t="str">
        <f t="shared" si="8"/>
        <v>FI 2029</v>
      </c>
      <c r="D183" s="184">
        <v>47299</v>
      </c>
      <c r="E183" s="185" t="s">
        <v>291</v>
      </c>
      <c r="F183" s="186" t="s">
        <v>138</v>
      </c>
      <c r="G183" s="185" t="s">
        <v>173</v>
      </c>
      <c r="H183" s="186" t="s">
        <v>413</v>
      </c>
      <c r="I183" s="187">
        <v>145000</v>
      </c>
    </row>
    <row r="184" spans="1:9" s="183" customFormat="1" hidden="1" x14ac:dyDescent="0.2">
      <c r="A184" s="176">
        <f t="shared" si="6"/>
        <v>7</v>
      </c>
      <c r="B184" s="177" t="str">
        <f t="shared" si="7"/>
        <v>2029 Q2</v>
      </c>
      <c r="C184" s="178" t="str">
        <f t="shared" si="8"/>
        <v>FI 2029</v>
      </c>
      <c r="D184" s="184">
        <v>47299</v>
      </c>
      <c r="E184" s="185" t="s">
        <v>291</v>
      </c>
      <c r="F184" s="186" t="s">
        <v>138</v>
      </c>
      <c r="G184" s="185" t="s">
        <v>174</v>
      </c>
      <c r="H184" s="186" t="s">
        <v>413</v>
      </c>
      <c r="I184" s="187">
        <v>157500</v>
      </c>
    </row>
    <row r="185" spans="1:9" s="183" customFormat="1" hidden="1" x14ac:dyDescent="0.2">
      <c r="A185" s="176">
        <f t="shared" si="6"/>
        <v>7</v>
      </c>
      <c r="B185" s="177" t="str">
        <f t="shared" si="7"/>
        <v>2029 Q2</v>
      </c>
      <c r="C185" s="178" t="str">
        <f t="shared" si="8"/>
        <v>FI 2029</v>
      </c>
      <c r="D185" s="184">
        <v>47299</v>
      </c>
      <c r="E185" s="185" t="s">
        <v>291</v>
      </c>
      <c r="F185" s="186" t="s">
        <v>138</v>
      </c>
      <c r="G185" s="185" t="s">
        <v>175</v>
      </c>
      <c r="H185" s="186" t="s">
        <v>413</v>
      </c>
      <c r="I185" s="187">
        <v>295000</v>
      </c>
    </row>
    <row r="186" spans="1:9" s="183" customFormat="1" hidden="1" x14ac:dyDescent="0.2">
      <c r="A186" s="176">
        <f t="shared" si="6"/>
        <v>7</v>
      </c>
      <c r="B186" s="177" t="str">
        <f t="shared" si="7"/>
        <v>2029 Q2</v>
      </c>
      <c r="C186" s="178" t="str">
        <f t="shared" si="8"/>
        <v>FI 2029</v>
      </c>
      <c r="D186" s="179">
        <v>47299</v>
      </c>
      <c r="E186" s="180" t="s">
        <v>291</v>
      </c>
      <c r="F186" s="181" t="s">
        <v>508</v>
      </c>
      <c r="G186" s="180"/>
      <c r="H186" s="181" t="s">
        <v>414</v>
      </c>
      <c r="I186" s="182">
        <v>36500</v>
      </c>
    </row>
    <row r="187" spans="1:9" s="183" customFormat="1" hidden="1" x14ac:dyDescent="0.2">
      <c r="A187" s="176">
        <f t="shared" si="6"/>
        <v>7</v>
      </c>
      <c r="B187" s="177" t="str">
        <f t="shared" si="7"/>
        <v>2029 Q2</v>
      </c>
      <c r="C187" s="178" t="str">
        <f t="shared" si="8"/>
        <v>FI 2029</v>
      </c>
      <c r="D187" s="179">
        <v>47299</v>
      </c>
      <c r="E187" s="180" t="s">
        <v>291</v>
      </c>
      <c r="F187" s="181" t="s">
        <v>295</v>
      </c>
      <c r="G187" s="180"/>
      <c r="H187" s="181" t="s">
        <v>416</v>
      </c>
      <c r="I187" s="182">
        <v>365000</v>
      </c>
    </row>
    <row r="188" spans="1:9" s="183" customFormat="1" hidden="1" x14ac:dyDescent="0.2">
      <c r="A188" s="176">
        <f t="shared" si="6"/>
        <v>8</v>
      </c>
      <c r="B188" s="177" t="str">
        <f t="shared" si="7"/>
        <v>2029 Q3</v>
      </c>
      <c r="C188" s="178" t="str">
        <f t="shared" si="8"/>
        <v>FI 2030</v>
      </c>
      <c r="D188" s="179">
        <v>47330</v>
      </c>
      <c r="E188" s="180" t="s">
        <v>291</v>
      </c>
      <c r="F188" s="181" t="s">
        <v>283</v>
      </c>
      <c r="G188" s="180" t="s">
        <v>280</v>
      </c>
      <c r="H188" s="181" t="s">
        <v>418</v>
      </c>
      <c r="I188" s="182">
        <v>1246000</v>
      </c>
    </row>
    <row r="189" spans="1:9" s="183" customFormat="1" hidden="1" x14ac:dyDescent="0.2">
      <c r="A189" s="176">
        <f t="shared" si="6"/>
        <v>8</v>
      </c>
      <c r="B189" s="177" t="str">
        <f t="shared" si="7"/>
        <v>2029 Q3</v>
      </c>
      <c r="C189" s="178" t="str">
        <f t="shared" si="8"/>
        <v>FI 2030</v>
      </c>
      <c r="D189" s="179">
        <v>47330</v>
      </c>
      <c r="E189" s="180" t="s">
        <v>291</v>
      </c>
      <c r="F189" s="181" t="s">
        <v>279</v>
      </c>
      <c r="G189" s="180" t="s">
        <v>280</v>
      </c>
      <c r="H189" s="181" t="s">
        <v>419</v>
      </c>
      <c r="I189" s="182">
        <v>1150000</v>
      </c>
    </row>
    <row r="190" spans="1:9" s="183" customFormat="1" hidden="1" x14ac:dyDescent="0.2">
      <c r="A190" s="176">
        <f t="shared" si="6"/>
        <v>8</v>
      </c>
      <c r="B190" s="177" t="str">
        <f t="shared" si="7"/>
        <v>2029 Q3</v>
      </c>
      <c r="C190" s="178" t="str">
        <f t="shared" si="8"/>
        <v>FI 2030</v>
      </c>
      <c r="D190" s="184">
        <v>47330</v>
      </c>
      <c r="E190" s="185" t="s">
        <v>291</v>
      </c>
      <c r="F190" s="186" t="s">
        <v>283</v>
      </c>
      <c r="G190" s="185" t="s">
        <v>172</v>
      </c>
      <c r="H190" s="186" t="s">
        <v>417</v>
      </c>
      <c r="I190" s="187">
        <v>350000</v>
      </c>
    </row>
    <row r="191" spans="1:9" s="183" customFormat="1" hidden="1" x14ac:dyDescent="0.2">
      <c r="A191" s="176">
        <f t="shared" si="6"/>
        <v>8</v>
      </c>
      <c r="B191" s="177" t="str">
        <f t="shared" si="7"/>
        <v>2029 Q3</v>
      </c>
      <c r="C191" s="178" t="str">
        <f t="shared" si="8"/>
        <v>FI 2030</v>
      </c>
      <c r="D191" s="184">
        <v>47330</v>
      </c>
      <c r="E191" s="185" t="s">
        <v>291</v>
      </c>
      <c r="F191" s="186" t="s">
        <v>283</v>
      </c>
      <c r="G191" s="185" t="s">
        <v>173</v>
      </c>
      <c r="H191" s="186" t="s">
        <v>417</v>
      </c>
      <c r="I191" s="187">
        <v>350000</v>
      </c>
    </row>
    <row r="192" spans="1:9" s="183" customFormat="1" hidden="1" x14ac:dyDescent="0.2">
      <c r="A192" s="176">
        <f t="shared" si="6"/>
        <v>8</v>
      </c>
      <c r="B192" s="177" t="str">
        <f t="shared" si="7"/>
        <v>2029 Q3</v>
      </c>
      <c r="C192" s="178" t="str">
        <f t="shared" si="8"/>
        <v>FI 2030</v>
      </c>
      <c r="D192" s="184">
        <v>47330</v>
      </c>
      <c r="E192" s="185" t="s">
        <v>291</v>
      </c>
      <c r="F192" s="186" t="s">
        <v>283</v>
      </c>
      <c r="G192" s="185" t="s">
        <v>174</v>
      </c>
      <c r="H192" s="186" t="s">
        <v>417</v>
      </c>
      <c r="I192" s="187">
        <v>230000</v>
      </c>
    </row>
    <row r="193" spans="1:9" s="183" customFormat="1" hidden="1" x14ac:dyDescent="0.2">
      <c r="A193" s="176">
        <f t="shared" si="6"/>
        <v>8</v>
      </c>
      <c r="B193" s="177" t="str">
        <f t="shared" si="7"/>
        <v>2029 Q3</v>
      </c>
      <c r="C193" s="178" t="str">
        <f t="shared" si="8"/>
        <v>FI 2030</v>
      </c>
      <c r="D193" s="184">
        <v>47330</v>
      </c>
      <c r="E193" s="185" t="s">
        <v>291</v>
      </c>
      <c r="F193" s="186" t="s">
        <v>283</v>
      </c>
      <c r="G193" s="185" t="s">
        <v>175</v>
      </c>
      <c r="H193" s="186" t="s">
        <v>417</v>
      </c>
      <c r="I193" s="187">
        <v>230000</v>
      </c>
    </row>
    <row r="194" spans="1:9" s="183" customFormat="1" hidden="1" x14ac:dyDescent="0.2">
      <c r="A194" s="176">
        <f t="shared" ref="A194:A257" si="9">(YEAR(D194)+IF(MONTH(D194)&gt;=7,1,0)) -2022</f>
        <v>8</v>
      </c>
      <c r="B194" s="177" t="str">
        <f t="shared" ref="B194:B257" si="10" xml:space="preserve"> CONCATENATE( YEAR(D194)," Q",ROUNDUP(MONTH(D194)/3,0) )</f>
        <v>2029 Q3</v>
      </c>
      <c r="C194" s="178" t="str">
        <f t="shared" ref="C194:C257" si="11" xml:space="preserve"> _xlfn.CONCAT( "FI ", YEAR(D194) + IF(MONTH(D194)&gt;=7,1,0))</f>
        <v>FI 2030</v>
      </c>
      <c r="D194" s="179">
        <v>47391</v>
      </c>
      <c r="E194" s="180" t="s">
        <v>291</v>
      </c>
      <c r="F194" s="181" t="s">
        <v>138</v>
      </c>
      <c r="G194" s="180" t="s">
        <v>280</v>
      </c>
      <c r="H194" s="181" t="s">
        <v>422</v>
      </c>
      <c r="I194" s="182">
        <v>100000</v>
      </c>
    </row>
    <row r="195" spans="1:9" hidden="1" x14ac:dyDescent="0.2">
      <c r="A195" s="176">
        <f t="shared" si="9"/>
        <v>8</v>
      </c>
      <c r="B195" s="177" t="str">
        <f t="shared" si="10"/>
        <v>2029 Q3</v>
      </c>
      <c r="C195" s="178" t="str">
        <f t="shared" si="11"/>
        <v>FI 2030</v>
      </c>
      <c r="D195" s="184">
        <v>47391</v>
      </c>
      <c r="E195" s="185" t="s">
        <v>291</v>
      </c>
      <c r="F195" s="186" t="s">
        <v>138</v>
      </c>
      <c r="G195" s="185" t="s">
        <v>172</v>
      </c>
      <c r="H195" s="186" t="s">
        <v>420</v>
      </c>
      <c r="I195" s="187">
        <v>112500</v>
      </c>
    </row>
    <row r="196" spans="1:9" hidden="1" x14ac:dyDescent="0.2">
      <c r="A196" s="176">
        <f t="shared" si="9"/>
        <v>8</v>
      </c>
      <c r="B196" s="177" t="str">
        <f t="shared" si="10"/>
        <v>2029 Q3</v>
      </c>
      <c r="C196" s="178" t="str">
        <f t="shared" si="11"/>
        <v>FI 2030</v>
      </c>
      <c r="D196" s="184">
        <v>47391</v>
      </c>
      <c r="E196" s="185" t="s">
        <v>291</v>
      </c>
      <c r="F196" s="186" t="s">
        <v>138</v>
      </c>
      <c r="G196" s="185" t="s">
        <v>173</v>
      </c>
      <c r="H196" s="186" t="s">
        <v>420</v>
      </c>
      <c r="I196" s="187">
        <v>112500</v>
      </c>
    </row>
    <row r="197" spans="1:9" hidden="1" x14ac:dyDescent="0.2">
      <c r="A197" s="176">
        <f t="shared" si="9"/>
        <v>8</v>
      </c>
      <c r="B197" s="177" t="str">
        <f t="shared" si="10"/>
        <v>2029 Q3</v>
      </c>
      <c r="C197" s="178" t="str">
        <f t="shared" si="11"/>
        <v>FI 2030</v>
      </c>
      <c r="D197" s="184">
        <v>47391</v>
      </c>
      <c r="E197" s="185" t="s">
        <v>291</v>
      </c>
      <c r="F197" s="186" t="s">
        <v>138</v>
      </c>
      <c r="G197" s="185" t="s">
        <v>174</v>
      </c>
      <c r="H197" s="186" t="s">
        <v>420</v>
      </c>
      <c r="I197" s="187">
        <v>95000</v>
      </c>
    </row>
    <row r="198" spans="1:9" hidden="1" x14ac:dyDescent="0.2">
      <c r="A198" s="176">
        <f t="shared" si="9"/>
        <v>8</v>
      </c>
      <c r="B198" s="177" t="str">
        <f t="shared" si="10"/>
        <v>2029 Q3</v>
      </c>
      <c r="C198" s="178" t="str">
        <f t="shared" si="11"/>
        <v>FI 2030</v>
      </c>
      <c r="D198" s="184">
        <v>47391</v>
      </c>
      <c r="E198" s="185" t="s">
        <v>291</v>
      </c>
      <c r="F198" s="186" t="s">
        <v>138</v>
      </c>
      <c r="G198" s="185" t="s">
        <v>175</v>
      </c>
      <c r="H198" s="186" t="s">
        <v>420</v>
      </c>
      <c r="I198" s="187">
        <v>112500</v>
      </c>
    </row>
    <row r="199" spans="1:9" hidden="1" x14ac:dyDescent="0.2">
      <c r="A199" s="176">
        <f t="shared" si="9"/>
        <v>8</v>
      </c>
      <c r="B199" s="177" t="str">
        <f t="shared" si="10"/>
        <v>2029 Q3</v>
      </c>
      <c r="C199" s="178" t="str">
        <f t="shared" si="11"/>
        <v>FI 2030</v>
      </c>
      <c r="D199" s="179">
        <v>47391</v>
      </c>
      <c r="E199" s="180" t="s">
        <v>291</v>
      </c>
      <c r="F199" s="181" t="s">
        <v>508</v>
      </c>
      <c r="G199" s="180"/>
      <c r="H199" s="181" t="s">
        <v>421</v>
      </c>
      <c r="I199" s="182">
        <v>36500</v>
      </c>
    </row>
    <row r="200" spans="1:9" hidden="1" x14ac:dyDescent="0.2">
      <c r="A200" s="176">
        <f t="shared" si="9"/>
        <v>8</v>
      </c>
      <c r="B200" s="177" t="str">
        <f t="shared" si="10"/>
        <v>2029 Q3</v>
      </c>
      <c r="C200" s="178" t="str">
        <f t="shared" si="11"/>
        <v>FI 2030</v>
      </c>
      <c r="D200" s="179">
        <v>47391</v>
      </c>
      <c r="E200" s="180" t="s">
        <v>291</v>
      </c>
      <c r="F200" s="181" t="s">
        <v>295</v>
      </c>
      <c r="G200" s="180"/>
      <c r="H200" s="181" t="s">
        <v>423</v>
      </c>
      <c r="I200" s="182">
        <v>365000</v>
      </c>
    </row>
    <row r="201" spans="1:9" hidden="1" x14ac:dyDescent="0.2">
      <c r="A201" s="176">
        <f t="shared" si="9"/>
        <v>8</v>
      </c>
      <c r="B201" s="177" t="str">
        <f t="shared" si="10"/>
        <v>2029 Q4</v>
      </c>
      <c r="C201" s="178" t="str">
        <f t="shared" si="11"/>
        <v>FI 2030</v>
      </c>
      <c r="D201" s="179">
        <v>47483</v>
      </c>
      <c r="E201" s="180" t="s">
        <v>291</v>
      </c>
      <c r="F201" s="181" t="s">
        <v>138</v>
      </c>
      <c r="G201" s="180" t="s">
        <v>280</v>
      </c>
      <c r="H201" s="181" t="s">
        <v>428</v>
      </c>
      <c r="I201" s="182">
        <v>100000</v>
      </c>
    </row>
    <row r="202" spans="1:9" hidden="1" x14ac:dyDescent="0.2">
      <c r="A202" s="176">
        <f t="shared" si="9"/>
        <v>8</v>
      </c>
      <c r="B202" s="177" t="str">
        <f t="shared" si="10"/>
        <v>2029 Q4</v>
      </c>
      <c r="C202" s="178" t="str">
        <f t="shared" si="11"/>
        <v>FI 2030</v>
      </c>
      <c r="D202" s="184">
        <v>47483</v>
      </c>
      <c r="E202" s="185" t="s">
        <v>291</v>
      </c>
      <c r="F202" s="186" t="s">
        <v>138</v>
      </c>
      <c r="G202" s="185" t="s">
        <v>172</v>
      </c>
      <c r="H202" s="186" t="s">
        <v>425</v>
      </c>
      <c r="I202" s="187">
        <v>112500</v>
      </c>
    </row>
    <row r="203" spans="1:9" hidden="1" x14ac:dyDescent="0.2">
      <c r="A203" s="176">
        <f t="shared" si="9"/>
        <v>8</v>
      </c>
      <c r="B203" s="177" t="str">
        <f t="shared" si="10"/>
        <v>2029 Q4</v>
      </c>
      <c r="C203" s="178" t="str">
        <f t="shared" si="11"/>
        <v>FI 2030</v>
      </c>
      <c r="D203" s="184">
        <v>47483</v>
      </c>
      <c r="E203" s="185" t="s">
        <v>291</v>
      </c>
      <c r="F203" s="186" t="s">
        <v>279</v>
      </c>
      <c r="G203" s="185" t="s">
        <v>172</v>
      </c>
      <c r="H203" s="186" t="s">
        <v>424</v>
      </c>
      <c r="I203" s="187">
        <v>350000</v>
      </c>
    </row>
    <row r="204" spans="1:9" hidden="1" x14ac:dyDescent="0.2">
      <c r="A204" s="176">
        <f t="shared" si="9"/>
        <v>8</v>
      </c>
      <c r="B204" s="177" t="str">
        <f t="shared" si="10"/>
        <v>2029 Q4</v>
      </c>
      <c r="C204" s="178" t="str">
        <f t="shared" si="11"/>
        <v>FI 2030</v>
      </c>
      <c r="D204" s="184">
        <v>47483</v>
      </c>
      <c r="E204" s="185" t="s">
        <v>291</v>
      </c>
      <c r="F204" s="186" t="s">
        <v>138</v>
      </c>
      <c r="G204" s="185" t="s">
        <v>173</v>
      </c>
      <c r="H204" s="186" t="s">
        <v>425</v>
      </c>
      <c r="I204" s="187">
        <v>112500</v>
      </c>
    </row>
    <row r="205" spans="1:9" hidden="1" x14ac:dyDescent="0.2">
      <c r="A205" s="176">
        <f t="shared" si="9"/>
        <v>8</v>
      </c>
      <c r="B205" s="177" t="str">
        <f t="shared" si="10"/>
        <v>2029 Q4</v>
      </c>
      <c r="C205" s="178" t="str">
        <f t="shared" si="11"/>
        <v>FI 2030</v>
      </c>
      <c r="D205" s="184">
        <v>47483</v>
      </c>
      <c r="E205" s="185" t="s">
        <v>291</v>
      </c>
      <c r="F205" s="186" t="s">
        <v>279</v>
      </c>
      <c r="G205" s="185" t="s">
        <v>173</v>
      </c>
      <c r="H205" s="186" t="s">
        <v>424</v>
      </c>
      <c r="I205" s="187">
        <v>350000</v>
      </c>
    </row>
    <row r="206" spans="1:9" hidden="1" x14ac:dyDescent="0.2">
      <c r="A206" s="176">
        <f t="shared" si="9"/>
        <v>8</v>
      </c>
      <c r="B206" s="177" t="str">
        <f t="shared" si="10"/>
        <v>2029 Q4</v>
      </c>
      <c r="C206" s="178" t="str">
        <f t="shared" si="11"/>
        <v>FI 2030</v>
      </c>
      <c r="D206" s="184">
        <v>47483</v>
      </c>
      <c r="E206" s="185" t="s">
        <v>291</v>
      </c>
      <c r="F206" s="186" t="s">
        <v>138</v>
      </c>
      <c r="G206" s="185" t="s">
        <v>174</v>
      </c>
      <c r="H206" s="186" t="s">
        <v>425</v>
      </c>
      <c r="I206" s="187">
        <v>95000</v>
      </c>
    </row>
    <row r="207" spans="1:9" hidden="1" x14ac:dyDescent="0.2">
      <c r="A207" s="176">
        <f t="shared" si="9"/>
        <v>8</v>
      </c>
      <c r="B207" s="177" t="str">
        <f t="shared" si="10"/>
        <v>2029 Q4</v>
      </c>
      <c r="C207" s="178" t="str">
        <f t="shared" si="11"/>
        <v>FI 2030</v>
      </c>
      <c r="D207" s="184">
        <v>47483</v>
      </c>
      <c r="E207" s="185" t="s">
        <v>291</v>
      </c>
      <c r="F207" s="186" t="s">
        <v>279</v>
      </c>
      <c r="G207" s="185" t="s">
        <v>174</v>
      </c>
      <c r="H207" s="186" t="s">
        <v>424</v>
      </c>
      <c r="I207" s="187">
        <v>230000</v>
      </c>
    </row>
    <row r="208" spans="1:9" hidden="1" x14ac:dyDescent="0.2">
      <c r="A208" s="176">
        <f t="shared" si="9"/>
        <v>8</v>
      </c>
      <c r="B208" s="177" t="str">
        <f t="shared" si="10"/>
        <v>2029 Q4</v>
      </c>
      <c r="C208" s="178" t="str">
        <f t="shared" si="11"/>
        <v>FI 2030</v>
      </c>
      <c r="D208" s="184">
        <v>47483</v>
      </c>
      <c r="E208" s="185" t="s">
        <v>291</v>
      </c>
      <c r="F208" s="186" t="s">
        <v>279</v>
      </c>
      <c r="G208" s="185" t="s">
        <v>175</v>
      </c>
      <c r="H208" s="186" t="s">
        <v>424</v>
      </c>
      <c r="I208" s="187">
        <v>230000</v>
      </c>
    </row>
    <row r="209" spans="1:9" hidden="1" x14ac:dyDescent="0.2">
      <c r="A209" s="176">
        <f t="shared" si="9"/>
        <v>8</v>
      </c>
      <c r="B209" s="177" t="str">
        <f t="shared" si="10"/>
        <v>2029 Q4</v>
      </c>
      <c r="C209" s="178" t="str">
        <f t="shared" si="11"/>
        <v>FI 2030</v>
      </c>
      <c r="D209" s="184">
        <v>47483</v>
      </c>
      <c r="E209" s="185" t="s">
        <v>291</v>
      </c>
      <c r="F209" s="186" t="s">
        <v>138</v>
      </c>
      <c r="G209" s="185" t="s">
        <v>175</v>
      </c>
      <c r="H209" s="186" t="s">
        <v>425</v>
      </c>
      <c r="I209" s="187">
        <v>112500</v>
      </c>
    </row>
    <row r="210" spans="1:9" hidden="1" x14ac:dyDescent="0.2">
      <c r="A210" s="176">
        <f t="shared" si="9"/>
        <v>8</v>
      </c>
      <c r="B210" s="177" t="str">
        <f t="shared" si="10"/>
        <v>2029 Q4</v>
      </c>
      <c r="C210" s="178" t="str">
        <f t="shared" si="11"/>
        <v>FI 2030</v>
      </c>
      <c r="D210" s="179">
        <v>47483</v>
      </c>
      <c r="E210" s="180" t="s">
        <v>291</v>
      </c>
      <c r="F210" s="181" t="s">
        <v>295</v>
      </c>
      <c r="G210" s="180"/>
      <c r="H210" s="181" t="s">
        <v>426</v>
      </c>
      <c r="I210" s="182">
        <v>379500</v>
      </c>
    </row>
    <row r="211" spans="1:9" hidden="1" x14ac:dyDescent="0.2">
      <c r="A211" s="176">
        <f t="shared" si="9"/>
        <v>8</v>
      </c>
      <c r="B211" s="177" t="str">
        <f t="shared" si="10"/>
        <v>2029 Q4</v>
      </c>
      <c r="C211" s="178" t="str">
        <f t="shared" si="11"/>
        <v>FI 2030</v>
      </c>
      <c r="D211" s="179">
        <v>47483</v>
      </c>
      <c r="E211" s="180" t="s">
        <v>291</v>
      </c>
      <c r="F211" s="181" t="s">
        <v>508</v>
      </c>
      <c r="G211" s="180"/>
      <c r="H211" s="181" t="s">
        <v>427</v>
      </c>
      <c r="I211" s="182">
        <v>38000</v>
      </c>
    </row>
    <row r="212" spans="1:9" hidden="1" x14ac:dyDescent="0.2">
      <c r="A212" s="176">
        <f t="shared" si="9"/>
        <v>8</v>
      </c>
      <c r="B212" s="177" t="str">
        <f t="shared" si="10"/>
        <v>2030 Q1</v>
      </c>
      <c r="C212" s="178" t="str">
        <f t="shared" si="11"/>
        <v>FI 2030</v>
      </c>
      <c r="D212" s="179">
        <v>47573</v>
      </c>
      <c r="E212" s="180" t="s">
        <v>291</v>
      </c>
      <c r="F212" s="181" t="s">
        <v>138</v>
      </c>
      <c r="G212" s="180" t="s">
        <v>280</v>
      </c>
      <c r="H212" s="181" t="s">
        <v>431</v>
      </c>
      <c r="I212" s="182">
        <v>100000</v>
      </c>
    </row>
    <row r="213" spans="1:9" hidden="1" x14ac:dyDescent="0.2">
      <c r="A213" s="176">
        <f t="shared" si="9"/>
        <v>8</v>
      </c>
      <c r="B213" s="177" t="str">
        <f t="shared" si="10"/>
        <v>2030 Q1</v>
      </c>
      <c r="C213" s="178" t="str">
        <f t="shared" si="11"/>
        <v>FI 2030</v>
      </c>
      <c r="D213" s="184">
        <v>47573</v>
      </c>
      <c r="E213" s="185" t="s">
        <v>291</v>
      </c>
      <c r="F213" s="186" t="s">
        <v>138</v>
      </c>
      <c r="G213" s="185" t="s">
        <v>172</v>
      </c>
      <c r="H213" s="186" t="s">
        <v>429</v>
      </c>
      <c r="I213" s="187">
        <v>112500</v>
      </c>
    </row>
    <row r="214" spans="1:9" hidden="1" x14ac:dyDescent="0.2">
      <c r="A214" s="176">
        <f t="shared" si="9"/>
        <v>8</v>
      </c>
      <c r="B214" s="177" t="str">
        <f t="shared" si="10"/>
        <v>2030 Q1</v>
      </c>
      <c r="C214" s="178" t="str">
        <f t="shared" si="11"/>
        <v>FI 2030</v>
      </c>
      <c r="D214" s="184">
        <v>47573</v>
      </c>
      <c r="E214" s="185" t="s">
        <v>291</v>
      </c>
      <c r="F214" s="186" t="s">
        <v>138</v>
      </c>
      <c r="G214" s="185" t="s">
        <v>173</v>
      </c>
      <c r="H214" s="186" t="s">
        <v>429</v>
      </c>
      <c r="I214" s="187">
        <v>112500</v>
      </c>
    </row>
    <row r="215" spans="1:9" hidden="1" x14ac:dyDescent="0.2">
      <c r="A215" s="176">
        <f t="shared" si="9"/>
        <v>8</v>
      </c>
      <c r="B215" s="177" t="str">
        <f t="shared" si="10"/>
        <v>2030 Q1</v>
      </c>
      <c r="C215" s="178" t="str">
        <f t="shared" si="11"/>
        <v>FI 2030</v>
      </c>
      <c r="D215" s="184">
        <v>47573</v>
      </c>
      <c r="E215" s="185" t="s">
        <v>291</v>
      </c>
      <c r="F215" s="186" t="s">
        <v>138</v>
      </c>
      <c r="G215" s="185" t="s">
        <v>174</v>
      </c>
      <c r="H215" s="186" t="s">
        <v>429</v>
      </c>
      <c r="I215" s="187">
        <v>95000</v>
      </c>
    </row>
    <row r="216" spans="1:9" hidden="1" x14ac:dyDescent="0.2">
      <c r="A216" s="176">
        <f t="shared" si="9"/>
        <v>8</v>
      </c>
      <c r="B216" s="177" t="str">
        <f t="shared" si="10"/>
        <v>2030 Q1</v>
      </c>
      <c r="C216" s="178" t="str">
        <f t="shared" si="11"/>
        <v>FI 2030</v>
      </c>
      <c r="D216" s="184">
        <v>47573</v>
      </c>
      <c r="E216" s="185" t="s">
        <v>291</v>
      </c>
      <c r="F216" s="186" t="s">
        <v>138</v>
      </c>
      <c r="G216" s="185" t="s">
        <v>175</v>
      </c>
      <c r="H216" s="186" t="s">
        <v>429</v>
      </c>
      <c r="I216" s="187">
        <v>112500</v>
      </c>
    </row>
    <row r="217" spans="1:9" hidden="1" x14ac:dyDescent="0.2">
      <c r="A217" s="176">
        <f t="shared" si="9"/>
        <v>8</v>
      </c>
      <c r="B217" s="177" t="str">
        <f t="shared" si="10"/>
        <v>2030 Q1</v>
      </c>
      <c r="C217" s="178" t="str">
        <f t="shared" si="11"/>
        <v>FI 2030</v>
      </c>
      <c r="D217" s="179">
        <v>47573</v>
      </c>
      <c r="E217" s="180" t="s">
        <v>291</v>
      </c>
      <c r="F217" s="181" t="s">
        <v>508</v>
      </c>
      <c r="G217" s="180"/>
      <c r="H217" s="181" t="s">
        <v>430</v>
      </c>
      <c r="I217" s="182">
        <v>38000</v>
      </c>
    </row>
    <row r="218" spans="1:9" hidden="1" x14ac:dyDescent="0.2">
      <c r="A218" s="176">
        <f t="shared" si="9"/>
        <v>8</v>
      </c>
      <c r="B218" s="177" t="str">
        <f t="shared" si="10"/>
        <v>2030 Q1</v>
      </c>
      <c r="C218" s="178" t="str">
        <f t="shared" si="11"/>
        <v>FI 2030</v>
      </c>
      <c r="D218" s="179">
        <v>47573</v>
      </c>
      <c r="E218" s="180" t="s">
        <v>291</v>
      </c>
      <c r="F218" s="181" t="s">
        <v>295</v>
      </c>
      <c r="G218" s="180"/>
      <c r="H218" s="181" t="s">
        <v>432</v>
      </c>
      <c r="I218" s="182">
        <v>379500</v>
      </c>
    </row>
    <row r="219" spans="1:9" hidden="1" x14ac:dyDescent="0.2">
      <c r="A219" s="176">
        <f t="shared" si="9"/>
        <v>8</v>
      </c>
      <c r="B219" s="177" t="str">
        <f t="shared" si="10"/>
        <v>2030 Q2</v>
      </c>
      <c r="C219" s="178" t="str">
        <f t="shared" si="11"/>
        <v>FI 2030</v>
      </c>
      <c r="D219" s="179">
        <v>47664</v>
      </c>
      <c r="E219" s="180" t="s">
        <v>291</v>
      </c>
      <c r="F219" s="181" t="s">
        <v>138</v>
      </c>
      <c r="G219" s="180" t="s">
        <v>280</v>
      </c>
      <c r="H219" s="181" t="s">
        <v>435</v>
      </c>
      <c r="I219" s="182">
        <v>100000</v>
      </c>
    </row>
    <row r="220" spans="1:9" hidden="1" x14ac:dyDescent="0.2">
      <c r="A220" s="176">
        <f t="shared" si="9"/>
        <v>8</v>
      </c>
      <c r="B220" s="177" t="str">
        <f t="shared" si="10"/>
        <v>2030 Q2</v>
      </c>
      <c r="C220" s="178" t="str">
        <f t="shared" si="11"/>
        <v>FI 2030</v>
      </c>
      <c r="D220" s="184">
        <v>47664</v>
      </c>
      <c r="E220" s="185" t="s">
        <v>291</v>
      </c>
      <c r="F220" s="186" t="s">
        <v>138</v>
      </c>
      <c r="G220" s="185" t="s">
        <v>172</v>
      </c>
      <c r="H220" s="186" t="s">
        <v>433</v>
      </c>
      <c r="I220" s="187">
        <v>112500</v>
      </c>
    </row>
    <row r="221" spans="1:9" hidden="1" x14ac:dyDescent="0.2">
      <c r="A221" s="176">
        <f t="shared" si="9"/>
        <v>8</v>
      </c>
      <c r="B221" s="177" t="str">
        <f t="shared" si="10"/>
        <v>2030 Q2</v>
      </c>
      <c r="C221" s="178" t="str">
        <f t="shared" si="11"/>
        <v>FI 2030</v>
      </c>
      <c r="D221" s="184">
        <v>47664</v>
      </c>
      <c r="E221" s="185" t="s">
        <v>291</v>
      </c>
      <c r="F221" s="186" t="s">
        <v>138</v>
      </c>
      <c r="G221" s="185" t="s">
        <v>173</v>
      </c>
      <c r="H221" s="186" t="s">
        <v>433</v>
      </c>
      <c r="I221" s="187">
        <v>112500</v>
      </c>
    </row>
    <row r="222" spans="1:9" hidden="1" x14ac:dyDescent="0.2">
      <c r="A222" s="176">
        <f t="shared" si="9"/>
        <v>8</v>
      </c>
      <c r="B222" s="177" t="str">
        <f t="shared" si="10"/>
        <v>2030 Q2</v>
      </c>
      <c r="C222" s="178" t="str">
        <f t="shared" si="11"/>
        <v>FI 2030</v>
      </c>
      <c r="D222" s="184">
        <v>47664</v>
      </c>
      <c r="E222" s="185" t="s">
        <v>291</v>
      </c>
      <c r="F222" s="186" t="s">
        <v>138</v>
      </c>
      <c r="G222" s="185" t="s">
        <v>174</v>
      </c>
      <c r="H222" s="186" t="s">
        <v>433</v>
      </c>
      <c r="I222" s="187">
        <v>95000</v>
      </c>
    </row>
    <row r="223" spans="1:9" hidden="1" x14ac:dyDescent="0.2">
      <c r="A223" s="176">
        <f t="shared" si="9"/>
        <v>8</v>
      </c>
      <c r="B223" s="177" t="str">
        <f t="shared" si="10"/>
        <v>2030 Q2</v>
      </c>
      <c r="C223" s="178" t="str">
        <f t="shared" si="11"/>
        <v>FI 2030</v>
      </c>
      <c r="D223" s="184">
        <v>47664</v>
      </c>
      <c r="E223" s="185" t="s">
        <v>291</v>
      </c>
      <c r="F223" s="186" t="s">
        <v>138</v>
      </c>
      <c r="G223" s="185" t="s">
        <v>175</v>
      </c>
      <c r="H223" s="186" t="s">
        <v>433</v>
      </c>
      <c r="I223" s="187">
        <v>112500</v>
      </c>
    </row>
    <row r="224" spans="1:9" hidden="1" x14ac:dyDescent="0.2">
      <c r="A224" s="176">
        <f t="shared" si="9"/>
        <v>8</v>
      </c>
      <c r="B224" s="177" t="str">
        <f t="shared" si="10"/>
        <v>2030 Q2</v>
      </c>
      <c r="C224" s="178" t="str">
        <f t="shared" si="11"/>
        <v>FI 2030</v>
      </c>
      <c r="D224" s="179">
        <v>47664</v>
      </c>
      <c r="E224" s="180" t="s">
        <v>291</v>
      </c>
      <c r="F224" s="181" t="s">
        <v>295</v>
      </c>
      <c r="G224" s="180"/>
      <c r="H224" s="181" t="s">
        <v>434</v>
      </c>
      <c r="I224" s="182">
        <v>379500</v>
      </c>
    </row>
    <row r="225" spans="1:9" hidden="1" x14ac:dyDescent="0.2">
      <c r="A225" s="176">
        <f t="shared" si="9"/>
        <v>8</v>
      </c>
      <c r="B225" s="177" t="str">
        <f t="shared" si="10"/>
        <v>2030 Q2</v>
      </c>
      <c r="C225" s="178" t="str">
        <f t="shared" si="11"/>
        <v>FI 2030</v>
      </c>
      <c r="D225" s="179">
        <v>47664</v>
      </c>
      <c r="E225" s="180" t="s">
        <v>291</v>
      </c>
      <c r="F225" s="181" t="s">
        <v>508</v>
      </c>
      <c r="G225" s="180"/>
      <c r="H225" s="181" t="s">
        <v>436</v>
      </c>
      <c r="I225" s="182">
        <v>38000</v>
      </c>
    </row>
    <row r="226" spans="1:9" hidden="1" x14ac:dyDescent="0.2">
      <c r="A226" s="176">
        <f t="shared" si="9"/>
        <v>9</v>
      </c>
      <c r="B226" s="177" t="str">
        <f t="shared" si="10"/>
        <v>2030 Q3</v>
      </c>
      <c r="C226" s="178" t="str">
        <f t="shared" si="11"/>
        <v>FI 2031</v>
      </c>
      <c r="D226" s="179">
        <v>47695</v>
      </c>
      <c r="E226" s="180" t="s">
        <v>291</v>
      </c>
      <c r="F226" s="181" t="s">
        <v>283</v>
      </c>
      <c r="G226" s="180" t="s">
        <v>280</v>
      </c>
      <c r="H226" s="181" t="s">
        <v>438</v>
      </c>
      <c r="I226" s="182">
        <v>1295000</v>
      </c>
    </row>
    <row r="227" spans="1:9" hidden="1" x14ac:dyDescent="0.2">
      <c r="A227" s="176">
        <f t="shared" si="9"/>
        <v>9</v>
      </c>
      <c r="B227" s="177" t="str">
        <f t="shared" si="10"/>
        <v>2030 Q3</v>
      </c>
      <c r="C227" s="178" t="str">
        <f t="shared" si="11"/>
        <v>FI 2031</v>
      </c>
      <c r="D227" s="179">
        <v>47695</v>
      </c>
      <c r="E227" s="180" t="s">
        <v>291</v>
      </c>
      <c r="F227" s="181" t="s">
        <v>279</v>
      </c>
      <c r="G227" s="180" t="s">
        <v>280</v>
      </c>
      <c r="H227" s="181" t="s">
        <v>439</v>
      </c>
      <c r="I227" s="182">
        <v>1180000</v>
      </c>
    </row>
    <row r="228" spans="1:9" hidden="1" x14ac:dyDescent="0.2">
      <c r="A228" s="176">
        <f t="shared" si="9"/>
        <v>9</v>
      </c>
      <c r="B228" s="177" t="str">
        <f t="shared" si="10"/>
        <v>2030 Q3</v>
      </c>
      <c r="C228" s="178" t="str">
        <f t="shared" si="11"/>
        <v>FI 2031</v>
      </c>
      <c r="D228" s="184">
        <v>47695</v>
      </c>
      <c r="E228" s="185" t="s">
        <v>291</v>
      </c>
      <c r="F228" s="186" t="s">
        <v>283</v>
      </c>
      <c r="G228" s="185" t="s">
        <v>172</v>
      </c>
      <c r="H228" s="186" t="s">
        <v>437</v>
      </c>
      <c r="I228" s="187">
        <v>360000</v>
      </c>
    </row>
    <row r="229" spans="1:9" hidden="1" x14ac:dyDescent="0.2">
      <c r="A229" s="176">
        <f t="shared" si="9"/>
        <v>9</v>
      </c>
      <c r="B229" s="177" t="str">
        <f t="shared" si="10"/>
        <v>2030 Q3</v>
      </c>
      <c r="C229" s="178" t="str">
        <f t="shared" si="11"/>
        <v>FI 2031</v>
      </c>
      <c r="D229" s="184">
        <v>47695</v>
      </c>
      <c r="E229" s="185" t="s">
        <v>291</v>
      </c>
      <c r="F229" s="186" t="s">
        <v>283</v>
      </c>
      <c r="G229" s="185" t="s">
        <v>173</v>
      </c>
      <c r="H229" s="186" t="s">
        <v>437</v>
      </c>
      <c r="I229" s="187">
        <v>360000</v>
      </c>
    </row>
    <row r="230" spans="1:9" hidden="1" x14ac:dyDescent="0.2">
      <c r="A230" s="176">
        <f t="shared" si="9"/>
        <v>9</v>
      </c>
      <c r="B230" s="177" t="str">
        <f t="shared" si="10"/>
        <v>2030 Q3</v>
      </c>
      <c r="C230" s="178" t="str">
        <f t="shared" si="11"/>
        <v>FI 2031</v>
      </c>
      <c r="D230" s="184">
        <v>47695</v>
      </c>
      <c r="E230" s="185" t="s">
        <v>291</v>
      </c>
      <c r="F230" s="186" t="s">
        <v>283</v>
      </c>
      <c r="G230" s="185" t="s">
        <v>174</v>
      </c>
      <c r="H230" s="186" t="s">
        <v>437</v>
      </c>
      <c r="I230" s="187">
        <v>240000</v>
      </c>
    </row>
    <row r="231" spans="1:9" hidden="1" x14ac:dyDescent="0.2">
      <c r="A231" s="176">
        <f t="shared" si="9"/>
        <v>9</v>
      </c>
      <c r="B231" s="177" t="str">
        <f t="shared" si="10"/>
        <v>2030 Q3</v>
      </c>
      <c r="C231" s="178" t="str">
        <f t="shared" si="11"/>
        <v>FI 2031</v>
      </c>
      <c r="D231" s="184">
        <v>47695</v>
      </c>
      <c r="E231" s="185" t="s">
        <v>291</v>
      </c>
      <c r="F231" s="186" t="s">
        <v>283</v>
      </c>
      <c r="G231" s="185" t="s">
        <v>175</v>
      </c>
      <c r="H231" s="186" t="s">
        <v>437</v>
      </c>
      <c r="I231" s="187">
        <v>240000</v>
      </c>
    </row>
    <row r="232" spans="1:9" hidden="1" x14ac:dyDescent="0.2">
      <c r="A232" s="176">
        <f t="shared" si="9"/>
        <v>9</v>
      </c>
      <c r="B232" s="177" t="str">
        <f t="shared" si="10"/>
        <v>2030 Q3</v>
      </c>
      <c r="C232" s="178" t="str">
        <f t="shared" si="11"/>
        <v>FI 2031</v>
      </c>
      <c r="D232" s="179">
        <v>47756</v>
      </c>
      <c r="E232" s="180" t="s">
        <v>291</v>
      </c>
      <c r="F232" s="181" t="s">
        <v>138</v>
      </c>
      <c r="G232" s="180" t="s">
        <v>280</v>
      </c>
      <c r="H232" s="181" t="s">
        <v>442</v>
      </c>
      <c r="I232" s="182">
        <v>100000</v>
      </c>
    </row>
    <row r="233" spans="1:9" hidden="1" x14ac:dyDescent="0.2">
      <c r="A233" s="176">
        <f t="shared" si="9"/>
        <v>9</v>
      </c>
      <c r="B233" s="177" t="str">
        <f t="shared" si="10"/>
        <v>2030 Q3</v>
      </c>
      <c r="C233" s="178" t="str">
        <f t="shared" si="11"/>
        <v>FI 2031</v>
      </c>
      <c r="D233" s="184">
        <v>47756</v>
      </c>
      <c r="E233" s="185" t="s">
        <v>291</v>
      </c>
      <c r="F233" s="186" t="s">
        <v>138</v>
      </c>
      <c r="G233" s="185" t="s">
        <v>172</v>
      </c>
      <c r="H233" s="186" t="s">
        <v>440</v>
      </c>
      <c r="I233" s="187">
        <v>115000</v>
      </c>
    </row>
    <row r="234" spans="1:9" hidden="1" x14ac:dyDescent="0.2">
      <c r="A234" s="176">
        <f t="shared" si="9"/>
        <v>9</v>
      </c>
      <c r="B234" s="177" t="str">
        <f t="shared" si="10"/>
        <v>2030 Q3</v>
      </c>
      <c r="C234" s="178" t="str">
        <f t="shared" si="11"/>
        <v>FI 2031</v>
      </c>
      <c r="D234" s="184">
        <v>47756</v>
      </c>
      <c r="E234" s="185" t="s">
        <v>291</v>
      </c>
      <c r="F234" s="186" t="s">
        <v>138</v>
      </c>
      <c r="G234" s="185" t="s">
        <v>173</v>
      </c>
      <c r="H234" s="186" t="s">
        <v>440</v>
      </c>
      <c r="I234" s="187">
        <v>115000</v>
      </c>
    </row>
    <row r="235" spans="1:9" hidden="1" x14ac:dyDescent="0.2">
      <c r="A235" s="176">
        <f t="shared" si="9"/>
        <v>9</v>
      </c>
      <c r="B235" s="177" t="str">
        <f t="shared" si="10"/>
        <v>2030 Q3</v>
      </c>
      <c r="C235" s="178" t="str">
        <f t="shared" si="11"/>
        <v>FI 2031</v>
      </c>
      <c r="D235" s="184">
        <v>47756</v>
      </c>
      <c r="E235" s="185" t="s">
        <v>291</v>
      </c>
      <c r="F235" s="186" t="s">
        <v>138</v>
      </c>
      <c r="G235" s="185" t="s">
        <v>174</v>
      </c>
      <c r="H235" s="186" t="s">
        <v>440</v>
      </c>
      <c r="I235" s="187">
        <v>87500</v>
      </c>
    </row>
    <row r="236" spans="1:9" hidden="1" x14ac:dyDescent="0.2">
      <c r="A236" s="176">
        <f t="shared" si="9"/>
        <v>9</v>
      </c>
      <c r="B236" s="177" t="str">
        <f t="shared" si="10"/>
        <v>2030 Q3</v>
      </c>
      <c r="C236" s="178" t="str">
        <f t="shared" si="11"/>
        <v>FI 2031</v>
      </c>
      <c r="D236" s="184">
        <v>47756</v>
      </c>
      <c r="E236" s="185" t="s">
        <v>291</v>
      </c>
      <c r="F236" s="186" t="s">
        <v>138</v>
      </c>
      <c r="G236" s="185" t="s">
        <v>175</v>
      </c>
      <c r="H236" s="186" t="s">
        <v>440</v>
      </c>
      <c r="I236" s="187">
        <v>57500</v>
      </c>
    </row>
    <row r="237" spans="1:9" hidden="1" x14ac:dyDescent="0.2">
      <c r="A237" s="176">
        <f t="shared" si="9"/>
        <v>9</v>
      </c>
      <c r="B237" s="177" t="str">
        <f t="shared" si="10"/>
        <v>2030 Q3</v>
      </c>
      <c r="C237" s="178" t="str">
        <f t="shared" si="11"/>
        <v>FI 2031</v>
      </c>
      <c r="D237" s="179">
        <v>47756</v>
      </c>
      <c r="E237" s="180" t="s">
        <v>291</v>
      </c>
      <c r="F237" s="181" t="s">
        <v>508</v>
      </c>
      <c r="G237" s="180"/>
      <c r="H237" s="181" t="s">
        <v>441</v>
      </c>
      <c r="I237" s="182">
        <v>38000</v>
      </c>
    </row>
    <row r="238" spans="1:9" hidden="1" x14ac:dyDescent="0.2">
      <c r="A238" s="176">
        <f t="shared" si="9"/>
        <v>9</v>
      </c>
      <c r="B238" s="177" t="str">
        <f t="shared" si="10"/>
        <v>2030 Q3</v>
      </c>
      <c r="C238" s="178" t="str">
        <f t="shared" si="11"/>
        <v>FI 2031</v>
      </c>
      <c r="D238" s="179">
        <v>47756</v>
      </c>
      <c r="E238" s="180" t="s">
        <v>291</v>
      </c>
      <c r="F238" s="181" t="s">
        <v>295</v>
      </c>
      <c r="G238" s="180"/>
      <c r="H238" s="181" t="s">
        <v>443</v>
      </c>
      <c r="I238" s="182">
        <v>379500</v>
      </c>
    </row>
    <row r="239" spans="1:9" hidden="1" x14ac:dyDescent="0.2">
      <c r="A239" s="176">
        <f t="shared" si="9"/>
        <v>9</v>
      </c>
      <c r="B239" s="177" t="str">
        <f t="shared" si="10"/>
        <v>2030 Q4</v>
      </c>
      <c r="C239" s="178" t="str">
        <f t="shared" si="11"/>
        <v>FI 2031</v>
      </c>
      <c r="D239" s="179">
        <v>47848</v>
      </c>
      <c r="E239" s="180" t="s">
        <v>291</v>
      </c>
      <c r="F239" s="181" t="s">
        <v>138</v>
      </c>
      <c r="G239" s="180" t="s">
        <v>280</v>
      </c>
      <c r="H239" s="181" t="s">
        <v>448</v>
      </c>
      <c r="I239" s="182">
        <v>100000</v>
      </c>
    </row>
    <row r="240" spans="1:9" hidden="1" x14ac:dyDescent="0.2">
      <c r="A240" s="176">
        <f t="shared" si="9"/>
        <v>9</v>
      </c>
      <c r="B240" s="177" t="str">
        <f t="shared" si="10"/>
        <v>2030 Q4</v>
      </c>
      <c r="C240" s="178" t="str">
        <f t="shared" si="11"/>
        <v>FI 2031</v>
      </c>
      <c r="D240" s="184">
        <v>47848</v>
      </c>
      <c r="E240" s="185" t="s">
        <v>291</v>
      </c>
      <c r="F240" s="186" t="s">
        <v>138</v>
      </c>
      <c r="G240" s="185" t="s">
        <v>172</v>
      </c>
      <c r="H240" s="186" t="s">
        <v>445</v>
      </c>
      <c r="I240" s="187">
        <v>115000</v>
      </c>
    </row>
    <row r="241" spans="1:9" hidden="1" x14ac:dyDescent="0.2">
      <c r="A241" s="176">
        <f t="shared" si="9"/>
        <v>9</v>
      </c>
      <c r="B241" s="177" t="str">
        <f t="shared" si="10"/>
        <v>2030 Q4</v>
      </c>
      <c r="C241" s="178" t="str">
        <f t="shared" si="11"/>
        <v>FI 2031</v>
      </c>
      <c r="D241" s="184">
        <v>47848</v>
      </c>
      <c r="E241" s="185" t="s">
        <v>291</v>
      </c>
      <c r="F241" s="186" t="s">
        <v>279</v>
      </c>
      <c r="G241" s="185" t="s">
        <v>172</v>
      </c>
      <c r="H241" s="186" t="s">
        <v>444</v>
      </c>
      <c r="I241" s="187">
        <v>360000</v>
      </c>
    </row>
    <row r="242" spans="1:9" hidden="1" x14ac:dyDescent="0.2">
      <c r="A242" s="176">
        <f t="shared" si="9"/>
        <v>9</v>
      </c>
      <c r="B242" s="177" t="str">
        <f t="shared" si="10"/>
        <v>2030 Q4</v>
      </c>
      <c r="C242" s="178" t="str">
        <f t="shared" si="11"/>
        <v>FI 2031</v>
      </c>
      <c r="D242" s="184">
        <v>47848</v>
      </c>
      <c r="E242" s="185" t="s">
        <v>291</v>
      </c>
      <c r="F242" s="186" t="s">
        <v>138</v>
      </c>
      <c r="G242" s="185" t="s">
        <v>173</v>
      </c>
      <c r="H242" s="186" t="s">
        <v>445</v>
      </c>
      <c r="I242" s="187">
        <v>115000</v>
      </c>
    </row>
    <row r="243" spans="1:9" hidden="1" x14ac:dyDescent="0.2">
      <c r="A243" s="176">
        <f t="shared" si="9"/>
        <v>9</v>
      </c>
      <c r="B243" s="177" t="str">
        <f t="shared" si="10"/>
        <v>2030 Q4</v>
      </c>
      <c r="C243" s="178" t="str">
        <f t="shared" si="11"/>
        <v>FI 2031</v>
      </c>
      <c r="D243" s="184">
        <v>47848</v>
      </c>
      <c r="E243" s="185" t="s">
        <v>291</v>
      </c>
      <c r="F243" s="186" t="s">
        <v>279</v>
      </c>
      <c r="G243" s="185" t="s">
        <v>173</v>
      </c>
      <c r="H243" s="186" t="s">
        <v>444</v>
      </c>
      <c r="I243" s="187">
        <v>360000</v>
      </c>
    </row>
    <row r="244" spans="1:9" hidden="1" x14ac:dyDescent="0.2">
      <c r="A244" s="176">
        <f t="shared" si="9"/>
        <v>9</v>
      </c>
      <c r="B244" s="177" t="str">
        <f t="shared" si="10"/>
        <v>2030 Q4</v>
      </c>
      <c r="C244" s="178" t="str">
        <f t="shared" si="11"/>
        <v>FI 2031</v>
      </c>
      <c r="D244" s="184">
        <v>47848</v>
      </c>
      <c r="E244" s="185" t="s">
        <v>291</v>
      </c>
      <c r="F244" s="186" t="s">
        <v>138</v>
      </c>
      <c r="G244" s="185" t="s">
        <v>174</v>
      </c>
      <c r="H244" s="186" t="s">
        <v>445</v>
      </c>
      <c r="I244" s="187">
        <v>87500</v>
      </c>
    </row>
    <row r="245" spans="1:9" hidden="1" x14ac:dyDescent="0.2">
      <c r="A245" s="176">
        <f t="shared" si="9"/>
        <v>9</v>
      </c>
      <c r="B245" s="177" t="str">
        <f t="shared" si="10"/>
        <v>2030 Q4</v>
      </c>
      <c r="C245" s="178" t="str">
        <f t="shared" si="11"/>
        <v>FI 2031</v>
      </c>
      <c r="D245" s="184">
        <v>47848</v>
      </c>
      <c r="E245" s="185" t="s">
        <v>291</v>
      </c>
      <c r="F245" s="186" t="s">
        <v>279</v>
      </c>
      <c r="G245" s="185" t="s">
        <v>174</v>
      </c>
      <c r="H245" s="186" t="s">
        <v>444</v>
      </c>
      <c r="I245" s="187">
        <v>240000</v>
      </c>
    </row>
    <row r="246" spans="1:9" hidden="1" x14ac:dyDescent="0.2">
      <c r="A246" s="176">
        <f t="shared" si="9"/>
        <v>9</v>
      </c>
      <c r="B246" s="177" t="str">
        <f t="shared" si="10"/>
        <v>2030 Q4</v>
      </c>
      <c r="C246" s="178" t="str">
        <f t="shared" si="11"/>
        <v>FI 2031</v>
      </c>
      <c r="D246" s="184">
        <v>47848</v>
      </c>
      <c r="E246" s="185" t="s">
        <v>291</v>
      </c>
      <c r="F246" s="186" t="s">
        <v>279</v>
      </c>
      <c r="G246" s="185" t="s">
        <v>175</v>
      </c>
      <c r="H246" s="186" t="s">
        <v>444</v>
      </c>
      <c r="I246" s="187">
        <v>240000</v>
      </c>
    </row>
    <row r="247" spans="1:9" hidden="1" x14ac:dyDescent="0.2">
      <c r="A247" s="176">
        <f t="shared" si="9"/>
        <v>9</v>
      </c>
      <c r="B247" s="177" t="str">
        <f t="shared" si="10"/>
        <v>2030 Q4</v>
      </c>
      <c r="C247" s="178" t="str">
        <f t="shared" si="11"/>
        <v>FI 2031</v>
      </c>
      <c r="D247" s="184">
        <v>47848</v>
      </c>
      <c r="E247" s="185" t="s">
        <v>291</v>
      </c>
      <c r="F247" s="186" t="s">
        <v>138</v>
      </c>
      <c r="G247" s="185" t="s">
        <v>175</v>
      </c>
      <c r="H247" s="186" t="s">
        <v>445</v>
      </c>
      <c r="I247" s="187">
        <v>57500</v>
      </c>
    </row>
    <row r="248" spans="1:9" hidden="1" x14ac:dyDescent="0.2">
      <c r="A248" s="176">
        <f t="shared" si="9"/>
        <v>9</v>
      </c>
      <c r="B248" s="177" t="str">
        <f t="shared" si="10"/>
        <v>2030 Q4</v>
      </c>
      <c r="C248" s="178" t="str">
        <f t="shared" si="11"/>
        <v>FI 2031</v>
      </c>
      <c r="D248" s="179">
        <v>47848</v>
      </c>
      <c r="E248" s="180" t="s">
        <v>291</v>
      </c>
      <c r="F248" s="181" t="s">
        <v>508</v>
      </c>
      <c r="G248" s="180"/>
      <c r="H248" s="181" t="s">
        <v>446</v>
      </c>
      <c r="I248" s="182">
        <v>39500</v>
      </c>
    </row>
    <row r="249" spans="1:9" hidden="1" x14ac:dyDescent="0.2">
      <c r="A249" s="176">
        <f t="shared" si="9"/>
        <v>9</v>
      </c>
      <c r="B249" s="177" t="str">
        <f t="shared" si="10"/>
        <v>2030 Q4</v>
      </c>
      <c r="C249" s="178" t="str">
        <f t="shared" si="11"/>
        <v>FI 2031</v>
      </c>
      <c r="D249" s="179">
        <v>47848</v>
      </c>
      <c r="E249" s="180" t="s">
        <v>291</v>
      </c>
      <c r="F249" s="181" t="s">
        <v>295</v>
      </c>
      <c r="G249" s="180"/>
      <c r="H249" s="181" t="s">
        <v>447</v>
      </c>
      <c r="I249" s="182">
        <v>394750</v>
      </c>
    </row>
    <row r="250" spans="1:9" hidden="1" x14ac:dyDescent="0.2">
      <c r="A250" s="176">
        <f t="shared" si="9"/>
        <v>9</v>
      </c>
      <c r="B250" s="177" t="str">
        <f t="shared" si="10"/>
        <v>2031 Q1</v>
      </c>
      <c r="C250" s="178" t="str">
        <f t="shared" si="11"/>
        <v>FI 2031</v>
      </c>
      <c r="D250" s="179">
        <v>47938</v>
      </c>
      <c r="E250" s="180" t="s">
        <v>291</v>
      </c>
      <c r="F250" s="181" t="s">
        <v>138</v>
      </c>
      <c r="G250" s="180" t="s">
        <v>280</v>
      </c>
      <c r="H250" s="181" t="s">
        <v>450</v>
      </c>
      <c r="I250" s="182">
        <v>100000</v>
      </c>
    </row>
    <row r="251" spans="1:9" hidden="1" x14ac:dyDescent="0.2">
      <c r="A251" s="176">
        <f t="shared" si="9"/>
        <v>9</v>
      </c>
      <c r="B251" s="177" t="str">
        <f t="shared" si="10"/>
        <v>2031 Q1</v>
      </c>
      <c r="C251" s="178" t="str">
        <f t="shared" si="11"/>
        <v>FI 2031</v>
      </c>
      <c r="D251" s="184">
        <v>47938</v>
      </c>
      <c r="E251" s="185" t="s">
        <v>291</v>
      </c>
      <c r="F251" s="186" t="s">
        <v>138</v>
      </c>
      <c r="G251" s="185" t="s">
        <v>172</v>
      </c>
      <c r="H251" s="186" t="s">
        <v>449</v>
      </c>
      <c r="I251" s="187">
        <v>115000</v>
      </c>
    </row>
    <row r="252" spans="1:9" hidden="1" x14ac:dyDescent="0.2">
      <c r="A252" s="176">
        <f t="shared" si="9"/>
        <v>9</v>
      </c>
      <c r="B252" s="177" t="str">
        <f t="shared" si="10"/>
        <v>2031 Q1</v>
      </c>
      <c r="C252" s="178" t="str">
        <f t="shared" si="11"/>
        <v>FI 2031</v>
      </c>
      <c r="D252" s="184">
        <v>47938</v>
      </c>
      <c r="E252" s="185" t="s">
        <v>291</v>
      </c>
      <c r="F252" s="186" t="s">
        <v>138</v>
      </c>
      <c r="G252" s="185" t="s">
        <v>173</v>
      </c>
      <c r="H252" s="186" t="s">
        <v>449</v>
      </c>
      <c r="I252" s="187">
        <v>115000</v>
      </c>
    </row>
    <row r="253" spans="1:9" hidden="1" x14ac:dyDescent="0.2">
      <c r="A253" s="176">
        <f t="shared" si="9"/>
        <v>9</v>
      </c>
      <c r="B253" s="177" t="str">
        <f t="shared" si="10"/>
        <v>2031 Q1</v>
      </c>
      <c r="C253" s="178" t="str">
        <f t="shared" si="11"/>
        <v>FI 2031</v>
      </c>
      <c r="D253" s="184">
        <v>47938</v>
      </c>
      <c r="E253" s="185" t="s">
        <v>291</v>
      </c>
      <c r="F253" s="186" t="s">
        <v>138</v>
      </c>
      <c r="G253" s="185" t="s">
        <v>174</v>
      </c>
      <c r="H253" s="186" t="s">
        <v>449</v>
      </c>
      <c r="I253" s="187">
        <v>87500</v>
      </c>
    </row>
    <row r="254" spans="1:9" hidden="1" x14ac:dyDescent="0.2">
      <c r="A254" s="176">
        <f t="shared" si="9"/>
        <v>9</v>
      </c>
      <c r="B254" s="177" t="str">
        <f t="shared" si="10"/>
        <v>2031 Q1</v>
      </c>
      <c r="C254" s="178" t="str">
        <f t="shared" si="11"/>
        <v>FI 2031</v>
      </c>
      <c r="D254" s="184">
        <v>47938</v>
      </c>
      <c r="E254" s="185" t="s">
        <v>291</v>
      </c>
      <c r="F254" s="186" t="s">
        <v>138</v>
      </c>
      <c r="G254" s="185" t="s">
        <v>175</v>
      </c>
      <c r="H254" s="186" t="s">
        <v>449</v>
      </c>
      <c r="I254" s="187">
        <v>57500</v>
      </c>
    </row>
    <row r="255" spans="1:9" hidden="1" x14ac:dyDescent="0.2">
      <c r="A255" s="176">
        <f t="shared" si="9"/>
        <v>9</v>
      </c>
      <c r="B255" s="177" t="str">
        <f t="shared" si="10"/>
        <v>2031 Q1</v>
      </c>
      <c r="C255" s="178" t="str">
        <f t="shared" si="11"/>
        <v>FI 2031</v>
      </c>
      <c r="D255" s="179">
        <v>47938</v>
      </c>
      <c r="E255" s="180" t="s">
        <v>291</v>
      </c>
      <c r="F255" s="181" t="s">
        <v>508</v>
      </c>
      <c r="G255" s="180"/>
      <c r="H255" s="181" t="s">
        <v>451</v>
      </c>
      <c r="I255" s="182">
        <v>39500</v>
      </c>
    </row>
    <row r="256" spans="1:9" hidden="1" x14ac:dyDescent="0.2">
      <c r="A256" s="176">
        <f t="shared" si="9"/>
        <v>9</v>
      </c>
      <c r="B256" s="177" t="str">
        <f t="shared" si="10"/>
        <v>2031 Q1</v>
      </c>
      <c r="C256" s="178" t="str">
        <f t="shared" si="11"/>
        <v>FI 2031</v>
      </c>
      <c r="D256" s="179">
        <v>47938</v>
      </c>
      <c r="E256" s="180" t="s">
        <v>291</v>
      </c>
      <c r="F256" s="181" t="s">
        <v>295</v>
      </c>
      <c r="G256" s="180"/>
      <c r="H256" s="181" t="s">
        <v>452</v>
      </c>
      <c r="I256" s="182">
        <v>394750</v>
      </c>
    </row>
    <row r="257" spans="1:9" hidden="1" x14ac:dyDescent="0.2">
      <c r="A257" s="176">
        <f t="shared" si="9"/>
        <v>9</v>
      </c>
      <c r="B257" s="177" t="str">
        <f t="shared" si="10"/>
        <v>2031 Q2</v>
      </c>
      <c r="C257" s="178" t="str">
        <f t="shared" si="11"/>
        <v>FI 2031</v>
      </c>
      <c r="D257" s="179">
        <v>48029</v>
      </c>
      <c r="E257" s="180" t="s">
        <v>291</v>
      </c>
      <c r="F257" s="181" t="s">
        <v>138</v>
      </c>
      <c r="G257" s="180" t="s">
        <v>280</v>
      </c>
      <c r="H257" s="181" t="s">
        <v>455</v>
      </c>
      <c r="I257" s="182">
        <v>100000</v>
      </c>
    </row>
    <row r="258" spans="1:9" hidden="1" x14ac:dyDescent="0.2">
      <c r="A258" s="176">
        <f t="shared" ref="A258:A321" si="12">(YEAR(D258)+IF(MONTH(D258)&gt;=7,1,0)) -2022</f>
        <v>9</v>
      </c>
      <c r="B258" s="177" t="str">
        <f t="shared" ref="B258:B321" si="13" xml:space="preserve"> CONCATENATE( YEAR(D258)," Q",ROUNDUP(MONTH(D258)/3,0) )</f>
        <v>2031 Q2</v>
      </c>
      <c r="C258" s="178" t="str">
        <f t="shared" ref="C258:C321" si="14" xml:space="preserve"> _xlfn.CONCAT( "FI ", YEAR(D258) + IF(MONTH(D258)&gt;=7,1,0))</f>
        <v>FI 2031</v>
      </c>
      <c r="D258" s="184">
        <v>48029</v>
      </c>
      <c r="E258" s="185" t="s">
        <v>291</v>
      </c>
      <c r="F258" s="186" t="s">
        <v>138</v>
      </c>
      <c r="G258" s="185" t="s">
        <v>172</v>
      </c>
      <c r="H258" s="186" t="s">
        <v>453</v>
      </c>
      <c r="I258" s="187">
        <v>115000</v>
      </c>
    </row>
    <row r="259" spans="1:9" hidden="1" x14ac:dyDescent="0.2">
      <c r="A259" s="176">
        <f t="shared" si="12"/>
        <v>9</v>
      </c>
      <c r="B259" s="177" t="str">
        <f t="shared" si="13"/>
        <v>2031 Q2</v>
      </c>
      <c r="C259" s="178" t="str">
        <f t="shared" si="14"/>
        <v>FI 2031</v>
      </c>
      <c r="D259" s="184">
        <v>48029</v>
      </c>
      <c r="E259" s="185" t="s">
        <v>291</v>
      </c>
      <c r="F259" s="186" t="s">
        <v>138</v>
      </c>
      <c r="G259" s="185" t="s">
        <v>173</v>
      </c>
      <c r="H259" s="186" t="s">
        <v>453</v>
      </c>
      <c r="I259" s="187">
        <v>115000</v>
      </c>
    </row>
    <row r="260" spans="1:9" hidden="1" x14ac:dyDescent="0.2">
      <c r="A260" s="176">
        <f t="shared" si="12"/>
        <v>9</v>
      </c>
      <c r="B260" s="177" t="str">
        <f t="shared" si="13"/>
        <v>2031 Q2</v>
      </c>
      <c r="C260" s="178" t="str">
        <f t="shared" si="14"/>
        <v>FI 2031</v>
      </c>
      <c r="D260" s="184">
        <v>48029</v>
      </c>
      <c r="E260" s="185" t="s">
        <v>291</v>
      </c>
      <c r="F260" s="186" t="s">
        <v>138</v>
      </c>
      <c r="G260" s="185" t="s">
        <v>174</v>
      </c>
      <c r="H260" s="186" t="s">
        <v>453</v>
      </c>
      <c r="I260" s="187">
        <v>87500</v>
      </c>
    </row>
    <row r="261" spans="1:9" hidden="1" x14ac:dyDescent="0.2">
      <c r="A261" s="176">
        <f t="shared" si="12"/>
        <v>9</v>
      </c>
      <c r="B261" s="177" t="str">
        <f t="shared" si="13"/>
        <v>2031 Q2</v>
      </c>
      <c r="C261" s="178" t="str">
        <f t="shared" si="14"/>
        <v>FI 2031</v>
      </c>
      <c r="D261" s="184">
        <v>48029</v>
      </c>
      <c r="E261" s="185" t="s">
        <v>291</v>
      </c>
      <c r="F261" s="186" t="s">
        <v>138</v>
      </c>
      <c r="G261" s="185" t="s">
        <v>175</v>
      </c>
      <c r="H261" s="186" t="s">
        <v>453</v>
      </c>
      <c r="I261" s="187">
        <v>57500</v>
      </c>
    </row>
    <row r="262" spans="1:9" hidden="1" x14ac:dyDescent="0.2">
      <c r="A262" s="176">
        <f t="shared" si="12"/>
        <v>9</v>
      </c>
      <c r="B262" s="177" t="str">
        <f t="shared" si="13"/>
        <v>2031 Q2</v>
      </c>
      <c r="C262" s="178" t="str">
        <f t="shared" si="14"/>
        <v>FI 2031</v>
      </c>
      <c r="D262" s="179">
        <v>48029</v>
      </c>
      <c r="E262" s="180" t="s">
        <v>291</v>
      </c>
      <c r="F262" s="181" t="s">
        <v>508</v>
      </c>
      <c r="G262" s="180"/>
      <c r="H262" s="181" t="s">
        <v>454</v>
      </c>
      <c r="I262" s="182">
        <v>39500</v>
      </c>
    </row>
    <row r="263" spans="1:9" hidden="1" x14ac:dyDescent="0.2">
      <c r="A263" s="176">
        <f t="shared" si="12"/>
        <v>9</v>
      </c>
      <c r="B263" s="177" t="str">
        <f t="shared" si="13"/>
        <v>2031 Q2</v>
      </c>
      <c r="C263" s="178" t="str">
        <f t="shared" si="14"/>
        <v>FI 2031</v>
      </c>
      <c r="D263" s="179">
        <v>48029</v>
      </c>
      <c r="E263" s="180" t="s">
        <v>291</v>
      </c>
      <c r="F263" s="181" t="s">
        <v>295</v>
      </c>
      <c r="G263" s="180"/>
      <c r="H263" s="181" t="s">
        <v>456</v>
      </c>
      <c r="I263" s="182">
        <v>394750</v>
      </c>
    </row>
    <row r="264" spans="1:9" hidden="1" x14ac:dyDescent="0.2">
      <c r="A264" s="176">
        <f t="shared" si="12"/>
        <v>10</v>
      </c>
      <c r="B264" s="177" t="str">
        <f t="shared" si="13"/>
        <v>2031 Q3</v>
      </c>
      <c r="C264" s="178" t="str">
        <f t="shared" si="14"/>
        <v>FI 2032</v>
      </c>
      <c r="D264" s="179">
        <v>48060</v>
      </c>
      <c r="E264" s="180" t="s">
        <v>291</v>
      </c>
      <c r="F264" s="181" t="s">
        <v>283</v>
      </c>
      <c r="G264" s="180" t="s">
        <v>280</v>
      </c>
      <c r="H264" s="181" t="s">
        <v>458</v>
      </c>
      <c r="I264" s="182">
        <v>1346000</v>
      </c>
    </row>
    <row r="265" spans="1:9" hidden="1" x14ac:dyDescent="0.2">
      <c r="A265" s="176">
        <f t="shared" si="12"/>
        <v>10</v>
      </c>
      <c r="B265" s="177" t="str">
        <f t="shared" si="13"/>
        <v>2031 Q3</v>
      </c>
      <c r="C265" s="178" t="str">
        <f t="shared" si="14"/>
        <v>FI 2032</v>
      </c>
      <c r="D265" s="179">
        <v>48060</v>
      </c>
      <c r="E265" s="180" t="s">
        <v>291</v>
      </c>
      <c r="F265" s="181" t="s">
        <v>279</v>
      </c>
      <c r="G265" s="180" t="s">
        <v>280</v>
      </c>
      <c r="H265" s="181" t="s">
        <v>459</v>
      </c>
      <c r="I265" s="182">
        <v>1220000</v>
      </c>
    </row>
    <row r="266" spans="1:9" hidden="1" x14ac:dyDescent="0.2">
      <c r="A266" s="176">
        <f t="shared" si="12"/>
        <v>10</v>
      </c>
      <c r="B266" s="177" t="str">
        <f t="shared" si="13"/>
        <v>2031 Q3</v>
      </c>
      <c r="C266" s="178" t="str">
        <f t="shared" si="14"/>
        <v>FI 2032</v>
      </c>
      <c r="D266" s="184">
        <v>48060</v>
      </c>
      <c r="E266" s="185" t="s">
        <v>291</v>
      </c>
      <c r="F266" s="186" t="s">
        <v>283</v>
      </c>
      <c r="G266" s="185" t="s">
        <v>172</v>
      </c>
      <c r="H266" s="186" t="s">
        <v>457</v>
      </c>
      <c r="I266" s="187">
        <v>370000</v>
      </c>
    </row>
    <row r="267" spans="1:9" hidden="1" x14ac:dyDescent="0.2">
      <c r="A267" s="176">
        <f t="shared" si="12"/>
        <v>10</v>
      </c>
      <c r="B267" s="177" t="str">
        <f t="shared" si="13"/>
        <v>2031 Q3</v>
      </c>
      <c r="C267" s="178" t="str">
        <f t="shared" si="14"/>
        <v>FI 2032</v>
      </c>
      <c r="D267" s="184">
        <v>48060</v>
      </c>
      <c r="E267" s="185" t="s">
        <v>291</v>
      </c>
      <c r="F267" s="186" t="s">
        <v>283</v>
      </c>
      <c r="G267" s="185" t="s">
        <v>173</v>
      </c>
      <c r="H267" s="186" t="s">
        <v>457</v>
      </c>
      <c r="I267" s="187">
        <v>370000</v>
      </c>
    </row>
    <row r="268" spans="1:9" hidden="1" x14ac:dyDescent="0.2">
      <c r="A268" s="176">
        <f t="shared" si="12"/>
        <v>10</v>
      </c>
      <c r="B268" s="177" t="str">
        <f t="shared" si="13"/>
        <v>2031 Q3</v>
      </c>
      <c r="C268" s="178" t="str">
        <f t="shared" si="14"/>
        <v>FI 2032</v>
      </c>
      <c r="D268" s="184">
        <v>48060</v>
      </c>
      <c r="E268" s="185" t="s">
        <v>291</v>
      </c>
      <c r="F268" s="186" t="s">
        <v>283</v>
      </c>
      <c r="G268" s="185" t="s">
        <v>174</v>
      </c>
      <c r="H268" s="186" t="s">
        <v>457</v>
      </c>
      <c r="I268" s="187">
        <v>240000</v>
      </c>
    </row>
    <row r="269" spans="1:9" hidden="1" x14ac:dyDescent="0.2">
      <c r="A269" s="176">
        <f t="shared" si="12"/>
        <v>10</v>
      </c>
      <c r="B269" s="177" t="str">
        <f t="shared" si="13"/>
        <v>2031 Q3</v>
      </c>
      <c r="C269" s="178" t="str">
        <f t="shared" si="14"/>
        <v>FI 2032</v>
      </c>
      <c r="D269" s="184">
        <v>48060</v>
      </c>
      <c r="E269" s="185" t="s">
        <v>291</v>
      </c>
      <c r="F269" s="186" t="s">
        <v>283</v>
      </c>
      <c r="G269" s="185" t="s">
        <v>175</v>
      </c>
      <c r="H269" s="186" t="s">
        <v>457</v>
      </c>
      <c r="I269" s="187">
        <v>240000</v>
      </c>
    </row>
    <row r="270" spans="1:9" hidden="1" x14ac:dyDescent="0.2">
      <c r="A270" s="176">
        <f t="shared" si="12"/>
        <v>10</v>
      </c>
      <c r="B270" s="177" t="str">
        <f t="shared" si="13"/>
        <v>2031 Q3</v>
      </c>
      <c r="C270" s="178" t="str">
        <f t="shared" si="14"/>
        <v>FI 2032</v>
      </c>
      <c r="D270" s="179">
        <v>48121</v>
      </c>
      <c r="E270" s="180" t="s">
        <v>291</v>
      </c>
      <c r="F270" s="181" t="s">
        <v>138</v>
      </c>
      <c r="G270" s="180" t="s">
        <v>280</v>
      </c>
      <c r="H270" s="181" t="s">
        <v>462</v>
      </c>
      <c r="I270" s="182">
        <v>100000</v>
      </c>
    </row>
    <row r="271" spans="1:9" hidden="1" x14ac:dyDescent="0.2">
      <c r="A271" s="176">
        <f t="shared" si="12"/>
        <v>10</v>
      </c>
      <c r="B271" s="177" t="str">
        <f t="shared" si="13"/>
        <v>2031 Q3</v>
      </c>
      <c r="C271" s="178" t="str">
        <f t="shared" si="14"/>
        <v>FI 2032</v>
      </c>
      <c r="D271" s="184">
        <v>48121</v>
      </c>
      <c r="E271" s="185" t="s">
        <v>291</v>
      </c>
      <c r="F271" s="186" t="s">
        <v>138</v>
      </c>
      <c r="G271" s="185" t="s">
        <v>172</v>
      </c>
      <c r="H271" s="186" t="s">
        <v>460</v>
      </c>
      <c r="I271" s="187">
        <v>120000</v>
      </c>
    </row>
    <row r="272" spans="1:9" hidden="1" x14ac:dyDescent="0.2">
      <c r="A272" s="176">
        <f t="shared" si="12"/>
        <v>10</v>
      </c>
      <c r="B272" s="177" t="str">
        <f t="shared" si="13"/>
        <v>2031 Q3</v>
      </c>
      <c r="C272" s="178" t="str">
        <f t="shared" si="14"/>
        <v>FI 2032</v>
      </c>
      <c r="D272" s="184">
        <v>48121</v>
      </c>
      <c r="E272" s="185" t="s">
        <v>291</v>
      </c>
      <c r="F272" s="186" t="s">
        <v>138</v>
      </c>
      <c r="G272" s="185" t="s">
        <v>173</v>
      </c>
      <c r="H272" s="186" t="s">
        <v>460</v>
      </c>
      <c r="I272" s="187">
        <v>120000</v>
      </c>
    </row>
    <row r="273" spans="1:9" hidden="1" x14ac:dyDescent="0.2">
      <c r="A273" s="176">
        <f t="shared" si="12"/>
        <v>10</v>
      </c>
      <c r="B273" s="177" t="str">
        <f t="shared" si="13"/>
        <v>2031 Q3</v>
      </c>
      <c r="C273" s="178" t="str">
        <f t="shared" si="14"/>
        <v>FI 2032</v>
      </c>
      <c r="D273" s="184">
        <v>48121</v>
      </c>
      <c r="E273" s="185" t="s">
        <v>291</v>
      </c>
      <c r="F273" s="186" t="s">
        <v>138</v>
      </c>
      <c r="G273" s="185" t="s">
        <v>174</v>
      </c>
      <c r="H273" s="186" t="s">
        <v>460</v>
      </c>
      <c r="I273" s="187">
        <v>90000</v>
      </c>
    </row>
    <row r="274" spans="1:9" hidden="1" x14ac:dyDescent="0.2">
      <c r="A274" s="176">
        <f t="shared" si="12"/>
        <v>10</v>
      </c>
      <c r="B274" s="177" t="str">
        <f t="shared" si="13"/>
        <v>2031 Q3</v>
      </c>
      <c r="C274" s="178" t="str">
        <f t="shared" si="14"/>
        <v>FI 2032</v>
      </c>
      <c r="D274" s="184">
        <v>48121</v>
      </c>
      <c r="E274" s="185" t="s">
        <v>291</v>
      </c>
      <c r="F274" s="186" t="s">
        <v>138</v>
      </c>
      <c r="G274" s="185" t="s">
        <v>175</v>
      </c>
      <c r="H274" s="186" t="s">
        <v>460</v>
      </c>
      <c r="I274" s="187">
        <v>60000</v>
      </c>
    </row>
    <row r="275" spans="1:9" hidden="1" x14ac:dyDescent="0.2">
      <c r="A275" s="176">
        <f t="shared" si="12"/>
        <v>10</v>
      </c>
      <c r="B275" s="177" t="str">
        <f t="shared" si="13"/>
        <v>2031 Q3</v>
      </c>
      <c r="C275" s="178" t="str">
        <f t="shared" si="14"/>
        <v>FI 2032</v>
      </c>
      <c r="D275" s="179">
        <v>48121</v>
      </c>
      <c r="E275" s="180" t="s">
        <v>291</v>
      </c>
      <c r="F275" s="181" t="s">
        <v>508</v>
      </c>
      <c r="G275" s="180"/>
      <c r="H275" s="181" t="s">
        <v>461</v>
      </c>
      <c r="I275" s="182">
        <v>39500</v>
      </c>
    </row>
    <row r="276" spans="1:9" hidden="1" x14ac:dyDescent="0.2">
      <c r="A276" s="176">
        <f t="shared" si="12"/>
        <v>10</v>
      </c>
      <c r="B276" s="177" t="str">
        <f t="shared" si="13"/>
        <v>2031 Q3</v>
      </c>
      <c r="C276" s="178" t="str">
        <f t="shared" si="14"/>
        <v>FI 2032</v>
      </c>
      <c r="D276" s="179">
        <v>48121</v>
      </c>
      <c r="E276" s="180" t="s">
        <v>291</v>
      </c>
      <c r="F276" s="181" t="s">
        <v>295</v>
      </c>
      <c r="G276" s="180"/>
      <c r="H276" s="181" t="s">
        <v>463</v>
      </c>
      <c r="I276" s="182">
        <v>394750</v>
      </c>
    </row>
    <row r="277" spans="1:9" hidden="1" x14ac:dyDescent="0.2">
      <c r="A277" s="176">
        <f t="shared" si="12"/>
        <v>10</v>
      </c>
      <c r="B277" s="177" t="str">
        <f t="shared" si="13"/>
        <v>2031 Q4</v>
      </c>
      <c r="C277" s="178" t="str">
        <f t="shared" si="14"/>
        <v>FI 2032</v>
      </c>
      <c r="D277" s="179">
        <v>48213</v>
      </c>
      <c r="E277" s="180" t="s">
        <v>291</v>
      </c>
      <c r="F277" s="181" t="s">
        <v>138</v>
      </c>
      <c r="G277" s="180" t="s">
        <v>280</v>
      </c>
      <c r="H277" s="181" t="s">
        <v>467</v>
      </c>
      <c r="I277" s="182">
        <v>100000</v>
      </c>
    </row>
    <row r="278" spans="1:9" hidden="1" x14ac:dyDescent="0.2">
      <c r="A278" s="176">
        <f t="shared" si="12"/>
        <v>10</v>
      </c>
      <c r="B278" s="177" t="str">
        <f t="shared" si="13"/>
        <v>2031 Q4</v>
      </c>
      <c r="C278" s="178" t="str">
        <f t="shared" si="14"/>
        <v>FI 2032</v>
      </c>
      <c r="D278" s="184">
        <v>48213</v>
      </c>
      <c r="E278" s="185" t="s">
        <v>291</v>
      </c>
      <c r="F278" s="186" t="s">
        <v>138</v>
      </c>
      <c r="G278" s="185" t="s">
        <v>172</v>
      </c>
      <c r="H278" s="186" t="s">
        <v>465</v>
      </c>
      <c r="I278" s="187">
        <v>120000</v>
      </c>
    </row>
    <row r="279" spans="1:9" hidden="1" x14ac:dyDescent="0.2">
      <c r="A279" s="176">
        <f t="shared" si="12"/>
        <v>10</v>
      </c>
      <c r="B279" s="177" t="str">
        <f t="shared" si="13"/>
        <v>2031 Q4</v>
      </c>
      <c r="C279" s="178" t="str">
        <f t="shared" si="14"/>
        <v>FI 2032</v>
      </c>
      <c r="D279" s="184">
        <v>48213</v>
      </c>
      <c r="E279" s="185" t="s">
        <v>291</v>
      </c>
      <c r="F279" s="186" t="s">
        <v>279</v>
      </c>
      <c r="G279" s="185" t="s">
        <v>172</v>
      </c>
      <c r="H279" s="186" t="s">
        <v>464</v>
      </c>
      <c r="I279" s="187">
        <v>370000</v>
      </c>
    </row>
    <row r="280" spans="1:9" hidden="1" x14ac:dyDescent="0.2">
      <c r="A280" s="176">
        <f t="shared" si="12"/>
        <v>10</v>
      </c>
      <c r="B280" s="177" t="str">
        <f t="shared" si="13"/>
        <v>2031 Q4</v>
      </c>
      <c r="C280" s="178" t="str">
        <f t="shared" si="14"/>
        <v>FI 2032</v>
      </c>
      <c r="D280" s="184">
        <v>48213</v>
      </c>
      <c r="E280" s="185" t="s">
        <v>291</v>
      </c>
      <c r="F280" s="186" t="s">
        <v>138</v>
      </c>
      <c r="G280" s="185" t="s">
        <v>173</v>
      </c>
      <c r="H280" s="186" t="s">
        <v>465</v>
      </c>
      <c r="I280" s="187">
        <v>120000</v>
      </c>
    </row>
    <row r="281" spans="1:9" hidden="1" x14ac:dyDescent="0.2">
      <c r="A281" s="176">
        <f t="shared" si="12"/>
        <v>10</v>
      </c>
      <c r="B281" s="177" t="str">
        <f t="shared" si="13"/>
        <v>2031 Q4</v>
      </c>
      <c r="C281" s="178" t="str">
        <f t="shared" si="14"/>
        <v>FI 2032</v>
      </c>
      <c r="D281" s="184">
        <v>48213</v>
      </c>
      <c r="E281" s="185" t="s">
        <v>291</v>
      </c>
      <c r="F281" s="186" t="s">
        <v>279</v>
      </c>
      <c r="G281" s="185" t="s">
        <v>173</v>
      </c>
      <c r="H281" s="186" t="s">
        <v>464</v>
      </c>
      <c r="I281" s="187">
        <v>370000</v>
      </c>
    </row>
    <row r="282" spans="1:9" hidden="1" x14ac:dyDescent="0.2">
      <c r="A282" s="176">
        <f t="shared" si="12"/>
        <v>10</v>
      </c>
      <c r="B282" s="177" t="str">
        <f t="shared" si="13"/>
        <v>2031 Q4</v>
      </c>
      <c r="C282" s="178" t="str">
        <f t="shared" si="14"/>
        <v>FI 2032</v>
      </c>
      <c r="D282" s="184">
        <v>48213</v>
      </c>
      <c r="E282" s="185" t="s">
        <v>291</v>
      </c>
      <c r="F282" s="186" t="s">
        <v>138</v>
      </c>
      <c r="G282" s="185" t="s">
        <v>174</v>
      </c>
      <c r="H282" s="186" t="s">
        <v>465</v>
      </c>
      <c r="I282" s="187">
        <v>90000</v>
      </c>
    </row>
    <row r="283" spans="1:9" hidden="1" x14ac:dyDescent="0.2">
      <c r="A283" s="176">
        <f t="shared" si="12"/>
        <v>10</v>
      </c>
      <c r="B283" s="177" t="str">
        <f t="shared" si="13"/>
        <v>2031 Q4</v>
      </c>
      <c r="C283" s="178" t="str">
        <f t="shared" si="14"/>
        <v>FI 2032</v>
      </c>
      <c r="D283" s="184">
        <v>48213</v>
      </c>
      <c r="E283" s="185" t="s">
        <v>291</v>
      </c>
      <c r="F283" s="186" t="s">
        <v>279</v>
      </c>
      <c r="G283" s="185" t="s">
        <v>174</v>
      </c>
      <c r="H283" s="186" t="s">
        <v>464</v>
      </c>
      <c r="I283" s="187">
        <v>240000</v>
      </c>
    </row>
    <row r="284" spans="1:9" hidden="1" x14ac:dyDescent="0.2">
      <c r="A284" s="176">
        <f t="shared" si="12"/>
        <v>10</v>
      </c>
      <c r="B284" s="177" t="str">
        <f t="shared" si="13"/>
        <v>2031 Q4</v>
      </c>
      <c r="C284" s="178" t="str">
        <f t="shared" si="14"/>
        <v>FI 2032</v>
      </c>
      <c r="D284" s="184">
        <v>48213</v>
      </c>
      <c r="E284" s="185" t="s">
        <v>291</v>
      </c>
      <c r="F284" s="186" t="s">
        <v>279</v>
      </c>
      <c r="G284" s="185" t="s">
        <v>175</v>
      </c>
      <c r="H284" s="186" t="s">
        <v>464</v>
      </c>
      <c r="I284" s="187">
        <v>240000</v>
      </c>
    </row>
    <row r="285" spans="1:9" hidden="1" x14ac:dyDescent="0.2">
      <c r="A285" s="176">
        <f t="shared" si="12"/>
        <v>10</v>
      </c>
      <c r="B285" s="177" t="str">
        <f t="shared" si="13"/>
        <v>2031 Q4</v>
      </c>
      <c r="C285" s="178" t="str">
        <f t="shared" si="14"/>
        <v>FI 2032</v>
      </c>
      <c r="D285" s="184">
        <v>48213</v>
      </c>
      <c r="E285" s="185" t="s">
        <v>291</v>
      </c>
      <c r="F285" s="186" t="s">
        <v>138</v>
      </c>
      <c r="G285" s="185" t="s">
        <v>175</v>
      </c>
      <c r="H285" s="186" t="s">
        <v>465</v>
      </c>
      <c r="I285" s="187">
        <v>60000</v>
      </c>
    </row>
    <row r="286" spans="1:9" hidden="1" x14ac:dyDescent="0.2">
      <c r="A286" s="176">
        <f t="shared" si="12"/>
        <v>10</v>
      </c>
      <c r="B286" s="177" t="str">
        <f t="shared" si="13"/>
        <v>2031 Q4</v>
      </c>
      <c r="C286" s="178" t="str">
        <f t="shared" si="14"/>
        <v>FI 2032</v>
      </c>
      <c r="D286" s="179">
        <v>48213</v>
      </c>
      <c r="E286" s="180" t="s">
        <v>291</v>
      </c>
      <c r="F286" s="181" t="s">
        <v>295</v>
      </c>
      <c r="G286" s="180"/>
      <c r="H286" s="181" t="s">
        <v>466</v>
      </c>
      <c r="I286" s="182">
        <v>410500</v>
      </c>
    </row>
    <row r="287" spans="1:9" hidden="1" x14ac:dyDescent="0.2">
      <c r="A287" s="176">
        <f t="shared" si="12"/>
        <v>10</v>
      </c>
      <c r="B287" s="177" t="str">
        <f t="shared" si="13"/>
        <v>2031 Q4</v>
      </c>
      <c r="C287" s="178" t="str">
        <f t="shared" si="14"/>
        <v>FI 2032</v>
      </c>
      <c r="D287" s="179">
        <v>48213</v>
      </c>
      <c r="E287" s="180" t="s">
        <v>291</v>
      </c>
      <c r="F287" s="181" t="s">
        <v>508</v>
      </c>
      <c r="G287" s="180"/>
      <c r="H287" s="181" t="s">
        <v>468</v>
      </c>
      <c r="I287" s="182">
        <v>41000</v>
      </c>
    </row>
    <row r="288" spans="1:9" hidden="1" x14ac:dyDescent="0.2">
      <c r="A288" s="176">
        <f t="shared" si="12"/>
        <v>10</v>
      </c>
      <c r="B288" s="177" t="str">
        <f t="shared" si="13"/>
        <v>2032 Q1</v>
      </c>
      <c r="C288" s="178" t="str">
        <f t="shared" si="14"/>
        <v>FI 2032</v>
      </c>
      <c r="D288" s="179">
        <v>48304</v>
      </c>
      <c r="E288" s="180" t="s">
        <v>291</v>
      </c>
      <c r="F288" s="181" t="s">
        <v>138</v>
      </c>
      <c r="G288" s="180" t="s">
        <v>280</v>
      </c>
      <c r="H288" s="181" t="s">
        <v>470</v>
      </c>
      <c r="I288" s="182">
        <v>100000</v>
      </c>
    </row>
    <row r="289" spans="1:9" hidden="1" x14ac:dyDescent="0.2">
      <c r="A289" s="176">
        <f t="shared" si="12"/>
        <v>10</v>
      </c>
      <c r="B289" s="177" t="str">
        <f t="shared" si="13"/>
        <v>2032 Q1</v>
      </c>
      <c r="C289" s="178" t="str">
        <f t="shared" si="14"/>
        <v>FI 2032</v>
      </c>
      <c r="D289" s="184">
        <v>48304</v>
      </c>
      <c r="E289" s="185" t="s">
        <v>291</v>
      </c>
      <c r="F289" s="186" t="s">
        <v>138</v>
      </c>
      <c r="G289" s="185" t="s">
        <v>172</v>
      </c>
      <c r="H289" s="186" t="s">
        <v>469</v>
      </c>
      <c r="I289" s="187">
        <v>120000</v>
      </c>
    </row>
    <row r="290" spans="1:9" hidden="1" x14ac:dyDescent="0.2">
      <c r="A290" s="176">
        <f t="shared" si="12"/>
        <v>10</v>
      </c>
      <c r="B290" s="177" t="str">
        <f t="shared" si="13"/>
        <v>2032 Q1</v>
      </c>
      <c r="C290" s="178" t="str">
        <f t="shared" si="14"/>
        <v>FI 2032</v>
      </c>
      <c r="D290" s="184">
        <v>48304</v>
      </c>
      <c r="E290" s="185" t="s">
        <v>291</v>
      </c>
      <c r="F290" s="186" t="s">
        <v>138</v>
      </c>
      <c r="G290" s="185" t="s">
        <v>173</v>
      </c>
      <c r="H290" s="186" t="s">
        <v>469</v>
      </c>
      <c r="I290" s="187">
        <v>120000</v>
      </c>
    </row>
    <row r="291" spans="1:9" hidden="1" x14ac:dyDescent="0.2">
      <c r="A291" s="176">
        <f t="shared" si="12"/>
        <v>10</v>
      </c>
      <c r="B291" s="177" t="str">
        <f t="shared" si="13"/>
        <v>2032 Q1</v>
      </c>
      <c r="C291" s="178" t="str">
        <f t="shared" si="14"/>
        <v>FI 2032</v>
      </c>
      <c r="D291" s="184">
        <v>48304</v>
      </c>
      <c r="E291" s="185" t="s">
        <v>291</v>
      </c>
      <c r="F291" s="186" t="s">
        <v>138</v>
      </c>
      <c r="G291" s="185" t="s">
        <v>174</v>
      </c>
      <c r="H291" s="186" t="s">
        <v>469</v>
      </c>
      <c r="I291" s="187">
        <v>90000</v>
      </c>
    </row>
    <row r="292" spans="1:9" hidden="1" x14ac:dyDescent="0.2">
      <c r="A292" s="176">
        <f t="shared" si="12"/>
        <v>10</v>
      </c>
      <c r="B292" s="177" t="str">
        <f t="shared" si="13"/>
        <v>2032 Q1</v>
      </c>
      <c r="C292" s="178" t="str">
        <f t="shared" si="14"/>
        <v>FI 2032</v>
      </c>
      <c r="D292" s="184">
        <v>48304</v>
      </c>
      <c r="E292" s="185" t="s">
        <v>291</v>
      </c>
      <c r="F292" s="186" t="s">
        <v>138</v>
      </c>
      <c r="G292" s="185" t="s">
        <v>175</v>
      </c>
      <c r="H292" s="186" t="s">
        <v>469</v>
      </c>
      <c r="I292" s="187">
        <v>60000</v>
      </c>
    </row>
    <row r="293" spans="1:9" hidden="1" x14ac:dyDescent="0.2">
      <c r="A293" s="176">
        <f t="shared" si="12"/>
        <v>10</v>
      </c>
      <c r="B293" s="177" t="str">
        <f t="shared" si="13"/>
        <v>2032 Q1</v>
      </c>
      <c r="C293" s="178" t="str">
        <f t="shared" si="14"/>
        <v>FI 2032</v>
      </c>
      <c r="D293" s="179">
        <v>48304</v>
      </c>
      <c r="E293" s="180" t="s">
        <v>291</v>
      </c>
      <c r="F293" s="181" t="s">
        <v>295</v>
      </c>
      <c r="G293" s="180"/>
      <c r="H293" s="181" t="s">
        <v>471</v>
      </c>
      <c r="I293" s="182">
        <v>410500</v>
      </c>
    </row>
    <row r="294" spans="1:9" hidden="1" x14ac:dyDescent="0.2">
      <c r="A294" s="176">
        <f t="shared" si="12"/>
        <v>10</v>
      </c>
      <c r="B294" s="177" t="str">
        <f t="shared" si="13"/>
        <v>2032 Q1</v>
      </c>
      <c r="C294" s="178" t="str">
        <f t="shared" si="14"/>
        <v>FI 2032</v>
      </c>
      <c r="D294" s="179">
        <v>48304</v>
      </c>
      <c r="E294" s="180" t="s">
        <v>291</v>
      </c>
      <c r="F294" s="181" t="s">
        <v>508</v>
      </c>
      <c r="G294" s="180"/>
      <c r="H294" s="181" t="s">
        <v>472</v>
      </c>
      <c r="I294" s="182">
        <v>41000</v>
      </c>
    </row>
    <row r="295" spans="1:9" hidden="1" x14ac:dyDescent="0.2">
      <c r="A295" s="176">
        <f t="shared" si="12"/>
        <v>10</v>
      </c>
      <c r="B295" s="177" t="str">
        <f t="shared" si="13"/>
        <v>2032 Q2</v>
      </c>
      <c r="C295" s="178" t="str">
        <f t="shared" si="14"/>
        <v>FI 2032</v>
      </c>
      <c r="D295" s="179">
        <v>48395</v>
      </c>
      <c r="E295" s="180" t="s">
        <v>291</v>
      </c>
      <c r="F295" s="181" t="s">
        <v>138</v>
      </c>
      <c r="G295" s="180" t="s">
        <v>280</v>
      </c>
      <c r="H295" s="181" t="s">
        <v>475</v>
      </c>
      <c r="I295" s="182">
        <v>100000</v>
      </c>
    </row>
    <row r="296" spans="1:9" hidden="1" x14ac:dyDescent="0.2">
      <c r="A296" s="176">
        <f t="shared" si="12"/>
        <v>10</v>
      </c>
      <c r="B296" s="177" t="str">
        <f t="shared" si="13"/>
        <v>2032 Q2</v>
      </c>
      <c r="C296" s="178" t="str">
        <f t="shared" si="14"/>
        <v>FI 2032</v>
      </c>
      <c r="D296" s="184">
        <v>48395</v>
      </c>
      <c r="E296" s="185" t="s">
        <v>291</v>
      </c>
      <c r="F296" s="186" t="s">
        <v>138</v>
      </c>
      <c r="G296" s="185" t="s">
        <v>172</v>
      </c>
      <c r="H296" s="186" t="s">
        <v>473</v>
      </c>
      <c r="I296" s="187">
        <v>120000</v>
      </c>
    </row>
    <row r="297" spans="1:9" hidden="1" x14ac:dyDescent="0.2">
      <c r="A297" s="176">
        <f t="shared" si="12"/>
        <v>10</v>
      </c>
      <c r="B297" s="177" t="str">
        <f t="shared" si="13"/>
        <v>2032 Q2</v>
      </c>
      <c r="C297" s="178" t="str">
        <f t="shared" si="14"/>
        <v>FI 2032</v>
      </c>
      <c r="D297" s="184">
        <v>48395</v>
      </c>
      <c r="E297" s="185" t="s">
        <v>291</v>
      </c>
      <c r="F297" s="186" t="s">
        <v>138</v>
      </c>
      <c r="G297" s="185" t="s">
        <v>173</v>
      </c>
      <c r="H297" s="186" t="s">
        <v>473</v>
      </c>
      <c r="I297" s="187">
        <v>120000</v>
      </c>
    </row>
    <row r="298" spans="1:9" hidden="1" x14ac:dyDescent="0.2">
      <c r="A298" s="176">
        <f t="shared" si="12"/>
        <v>10</v>
      </c>
      <c r="B298" s="177" t="str">
        <f t="shared" si="13"/>
        <v>2032 Q2</v>
      </c>
      <c r="C298" s="178" t="str">
        <f t="shared" si="14"/>
        <v>FI 2032</v>
      </c>
      <c r="D298" s="184">
        <v>48395</v>
      </c>
      <c r="E298" s="185" t="s">
        <v>291</v>
      </c>
      <c r="F298" s="186" t="s">
        <v>138</v>
      </c>
      <c r="G298" s="185" t="s">
        <v>174</v>
      </c>
      <c r="H298" s="186" t="s">
        <v>473</v>
      </c>
      <c r="I298" s="187">
        <v>90000</v>
      </c>
    </row>
    <row r="299" spans="1:9" hidden="1" x14ac:dyDescent="0.2">
      <c r="A299" s="176">
        <f t="shared" si="12"/>
        <v>10</v>
      </c>
      <c r="B299" s="177" t="str">
        <f t="shared" si="13"/>
        <v>2032 Q2</v>
      </c>
      <c r="C299" s="178" t="str">
        <f t="shared" si="14"/>
        <v>FI 2032</v>
      </c>
      <c r="D299" s="184">
        <v>48395</v>
      </c>
      <c r="E299" s="185" t="s">
        <v>291</v>
      </c>
      <c r="F299" s="186" t="s">
        <v>138</v>
      </c>
      <c r="G299" s="185" t="s">
        <v>175</v>
      </c>
      <c r="H299" s="186" t="s">
        <v>473</v>
      </c>
      <c r="I299" s="187">
        <v>60000</v>
      </c>
    </row>
    <row r="300" spans="1:9" hidden="1" x14ac:dyDescent="0.2">
      <c r="A300" s="176">
        <f t="shared" si="12"/>
        <v>10</v>
      </c>
      <c r="B300" s="177" t="str">
        <f t="shared" si="13"/>
        <v>2032 Q2</v>
      </c>
      <c r="C300" s="178" t="str">
        <f t="shared" si="14"/>
        <v>FI 2032</v>
      </c>
      <c r="D300" s="179">
        <v>48395</v>
      </c>
      <c r="E300" s="180" t="s">
        <v>291</v>
      </c>
      <c r="F300" s="181" t="s">
        <v>508</v>
      </c>
      <c r="G300" s="180"/>
      <c r="H300" s="181" t="s">
        <v>474</v>
      </c>
      <c r="I300" s="182">
        <v>41000</v>
      </c>
    </row>
    <row r="301" spans="1:9" hidden="1" x14ac:dyDescent="0.2">
      <c r="A301" s="176">
        <f t="shared" si="12"/>
        <v>10</v>
      </c>
      <c r="B301" s="177" t="str">
        <f t="shared" si="13"/>
        <v>2032 Q2</v>
      </c>
      <c r="C301" s="178" t="str">
        <f t="shared" si="14"/>
        <v>FI 2032</v>
      </c>
      <c r="D301" s="179">
        <v>48395</v>
      </c>
      <c r="E301" s="180" t="s">
        <v>291</v>
      </c>
      <c r="F301" s="181" t="s">
        <v>295</v>
      </c>
      <c r="G301" s="180"/>
      <c r="H301" s="181" t="s">
        <v>476</v>
      </c>
      <c r="I301" s="182">
        <v>410500</v>
      </c>
    </row>
    <row r="302" spans="1:9" hidden="1" x14ac:dyDescent="0.2">
      <c r="A302" s="176">
        <f t="shared" si="12"/>
        <v>11</v>
      </c>
      <c r="B302" s="177" t="str">
        <f t="shared" si="13"/>
        <v>2032 Q3</v>
      </c>
      <c r="C302" s="178" t="str">
        <f t="shared" si="14"/>
        <v>FI 2033</v>
      </c>
      <c r="D302" s="179">
        <v>48426</v>
      </c>
      <c r="E302" s="180" t="s">
        <v>291</v>
      </c>
      <c r="F302" s="181" t="s">
        <v>283</v>
      </c>
      <c r="G302" s="180" t="s">
        <v>280</v>
      </c>
      <c r="H302" s="181" t="s">
        <v>478</v>
      </c>
      <c r="I302" s="182">
        <v>1399000</v>
      </c>
    </row>
    <row r="303" spans="1:9" hidden="1" x14ac:dyDescent="0.2">
      <c r="A303" s="176">
        <f t="shared" si="12"/>
        <v>11</v>
      </c>
      <c r="B303" s="177" t="str">
        <f t="shared" si="13"/>
        <v>2032 Q3</v>
      </c>
      <c r="C303" s="178" t="str">
        <f t="shared" si="14"/>
        <v>FI 2033</v>
      </c>
      <c r="D303" s="179">
        <v>48426</v>
      </c>
      <c r="E303" s="180" t="s">
        <v>291</v>
      </c>
      <c r="F303" s="181" t="s">
        <v>279</v>
      </c>
      <c r="G303" s="180" t="s">
        <v>280</v>
      </c>
      <c r="H303" s="181" t="s">
        <v>479</v>
      </c>
      <c r="I303" s="182">
        <v>1260000</v>
      </c>
    </row>
    <row r="304" spans="1:9" hidden="1" x14ac:dyDescent="0.2">
      <c r="A304" s="176">
        <f t="shared" si="12"/>
        <v>11</v>
      </c>
      <c r="B304" s="177" t="str">
        <f t="shared" si="13"/>
        <v>2032 Q3</v>
      </c>
      <c r="C304" s="178" t="str">
        <f t="shared" si="14"/>
        <v>FI 2033</v>
      </c>
      <c r="D304" s="184">
        <v>48426</v>
      </c>
      <c r="E304" s="185" t="s">
        <v>291</v>
      </c>
      <c r="F304" s="186" t="s">
        <v>283</v>
      </c>
      <c r="G304" s="185" t="s">
        <v>172</v>
      </c>
      <c r="H304" s="186" t="s">
        <v>477</v>
      </c>
      <c r="I304" s="187">
        <v>190000</v>
      </c>
    </row>
    <row r="305" spans="1:9" hidden="1" x14ac:dyDescent="0.2">
      <c r="A305" s="176">
        <f t="shared" si="12"/>
        <v>11</v>
      </c>
      <c r="B305" s="177" t="str">
        <f t="shared" si="13"/>
        <v>2032 Q3</v>
      </c>
      <c r="C305" s="178" t="str">
        <f t="shared" si="14"/>
        <v>FI 2033</v>
      </c>
      <c r="D305" s="184">
        <v>48426</v>
      </c>
      <c r="E305" s="185" t="s">
        <v>291</v>
      </c>
      <c r="F305" s="186" t="s">
        <v>283</v>
      </c>
      <c r="G305" s="185" t="s">
        <v>173</v>
      </c>
      <c r="H305" s="186" t="s">
        <v>477</v>
      </c>
      <c r="I305" s="187">
        <v>190000</v>
      </c>
    </row>
    <row r="306" spans="1:9" hidden="1" x14ac:dyDescent="0.2">
      <c r="A306" s="176">
        <f t="shared" si="12"/>
        <v>11</v>
      </c>
      <c r="B306" s="177" t="str">
        <f t="shared" si="13"/>
        <v>2032 Q3</v>
      </c>
      <c r="C306" s="178" t="str">
        <f t="shared" si="14"/>
        <v>FI 2033</v>
      </c>
      <c r="D306" s="184">
        <v>48426</v>
      </c>
      <c r="E306" s="185" t="s">
        <v>291</v>
      </c>
      <c r="F306" s="186" t="s">
        <v>283</v>
      </c>
      <c r="G306" s="185" t="s">
        <v>174</v>
      </c>
      <c r="H306" s="186" t="s">
        <v>477</v>
      </c>
      <c r="I306" s="187">
        <v>120000</v>
      </c>
    </row>
    <row r="307" spans="1:9" hidden="1" x14ac:dyDescent="0.2">
      <c r="A307" s="176">
        <f t="shared" si="12"/>
        <v>11</v>
      </c>
      <c r="B307" s="177" t="str">
        <f t="shared" si="13"/>
        <v>2032 Q3</v>
      </c>
      <c r="C307" s="178" t="str">
        <f t="shared" si="14"/>
        <v>FI 2033</v>
      </c>
      <c r="D307" s="184">
        <v>48426</v>
      </c>
      <c r="E307" s="185" t="s">
        <v>291</v>
      </c>
      <c r="F307" s="186" t="s">
        <v>283</v>
      </c>
      <c r="G307" s="185" t="s">
        <v>175</v>
      </c>
      <c r="H307" s="186" t="s">
        <v>477</v>
      </c>
      <c r="I307" s="187">
        <v>120000</v>
      </c>
    </row>
    <row r="308" spans="1:9" hidden="1" x14ac:dyDescent="0.2">
      <c r="A308" s="176">
        <f t="shared" si="12"/>
        <v>11</v>
      </c>
      <c r="B308" s="177" t="str">
        <f t="shared" si="13"/>
        <v>2032 Q3</v>
      </c>
      <c r="C308" s="178" t="str">
        <f t="shared" si="14"/>
        <v>FI 2033</v>
      </c>
      <c r="D308" s="179">
        <v>48487</v>
      </c>
      <c r="E308" s="180" t="s">
        <v>291</v>
      </c>
      <c r="F308" s="181" t="s">
        <v>138</v>
      </c>
      <c r="G308" s="180" t="s">
        <v>280</v>
      </c>
      <c r="H308" s="181" t="s">
        <v>483</v>
      </c>
      <c r="I308" s="182">
        <v>100000</v>
      </c>
    </row>
    <row r="309" spans="1:9" hidden="1" x14ac:dyDescent="0.2">
      <c r="A309" s="176">
        <f t="shared" si="12"/>
        <v>11</v>
      </c>
      <c r="B309" s="177" t="str">
        <f t="shared" si="13"/>
        <v>2032 Q3</v>
      </c>
      <c r="C309" s="178" t="str">
        <f t="shared" si="14"/>
        <v>FI 2033</v>
      </c>
      <c r="D309" s="184">
        <v>48487</v>
      </c>
      <c r="E309" s="185" t="s">
        <v>291</v>
      </c>
      <c r="F309" s="186" t="s">
        <v>138</v>
      </c>
      <c r="G309" s="185" t="s">
        <v>172</v>
      </c>
      <c r="H309" s="186" t="s">
        <v>480</v>
      </c>
      <c r="I309" s="187">
        <v>122500</v>
      </c>
    </row>
    <row r="310" spans="1:9" hidden="1" x14ac:dyDescent="0.2">
      <c r="A310" s="176">
        <f t="shared" si="12"/>
        <v>11</v>
      </c>
      <c r="B310" s="177" t="str">
        <f t="shared" si="13"/>
        <v>2032 Q3</v>
      </c>
      <c r="C310" s="178" t="str">
        <f t="shared" si="14"/>
        <v>FI 2033</v>
      </c>
      <c r="D310" s="184">
        <v>48487</v>
      </c>
      <c r="E310" s="185" t="s">
        <v>291</v>
      </c>
      <c r="F310" s="186" t="s">
        <v>138</v>
      </c>
      <c r="G310" s="185" t="s">
        <v>173</v>
      </c>
      <c r="H310" s="186" t="s">
        <v>480</v>
      </c>
      <c r="I310" s="187">
        <v>122500</v>
      </c>
    </row>
    <row r="311" spans="1:9" hidden="1" x14ac:dyDescent="0.2">
      <c r="A311" s="176">
        <f t="shared" si="12"/>
        <v>11</v>
      </c>
      <c r="B311" s="177" t="str">
        <f t="shared" si="13"/>
        <v>2032 Q3</v>
      </c>
      <c r="C311" s="178" t="str">
        <f t="shared" si="14"/>
        <v>FI 2033</v>
      </c>
      <c r="D311" s="184">
        <v>48487</v>
      </c>
      <c r="E311" s="185" t="s">
        <v>291</v>
      </c>
      <c r="F311" s="186" t="s">
        <v>138</v>
      </c>
      <c r="G311" s="185" t="s">
        <v>174</v>
      </c>
      <c r="H311" s="186" t="s">
        <v>480</v>
      </c>
      <c r="I311" s="187">
        <v>92500</v>
      </c>
    </row>
    <row r="312" spans="1:9" hidden="1" x14ac:dyDescent="0.2">
      <c r="A312" s="176">
        <f t="shared" si="12"/>
        <v>11</v>
      </c>
      <c r="B312" s="177" t="str">
        <f t="shared" si="13"/>
        <v>2032 Q3</v>
      </c>
      <c r="C312" s="178" t="str">
        <f t="shared" si="14"/>
        <v>FI 2033</v>
      </c>
      <c r="D312" s="184">
        <v>48487</v>
      </c>
      <c r="E312" s="185" t="s">
        <v>291</v>
      </c>
      <c r="F312" s="186" t="s">
        <v>138</v>
      </c>
      <c r="G312" s="185" t="s">
        <v>175</v>
      </c>
      <c r="H312" s="186" t="s">
        <v>480</v>
      </c>
      <c r="I312" s="187">
        <v>60000</v>
      </c>
    </row>
    <row r="313" spans="1:9" hidden="1" x14ac:dyDescent="0.2">
      <c r="A313" s="176">
        <f t="shared" si="12"/>
        <v>11</v>
      </c>
      <c r="B313" s="177" t="str">
        <f t="shared" si="13"/>
        <v>2032 Q3</v>
      </c>
      <c r="C313" s="178" t="str">
        <f t="shared" si="14"/>
        <v>FI 2033</v>
      </c>
      <c r="D313" s="179">
        <v>48487</v>
      </c>
      <c r="E313" s="180" t="s">
        <v>291</v>
      </c>
      <c r="F313" s="181" t="s">
        <v>508</v>
      </c>
      <c r="G313" s="180"/>
      <c r="H313" s="181" t="s">
        <v>481</v>
      </c>
      <c r="I313" s="182">
        <v>41000</v>
      </c>
    </row>
    <row r="314" spans="1:9" hidden="1" x14ac:dyDescent="0.2">
      <c r="A314" s="176">
        <f t="shared" si="12"/>
        <v>11</v>
      </c>
      <c r="B314" s="177" t="str">
        <f t="shared" si="13"/>
        <v>2032 Q3</v>
      </c>
      <c r="C314" s="178" t="str">
        <f t="shared" si="14"/>
        <v>FI 2033</v>
      </c>
      <c r="D314" s="179">
        <v>48487</v>
      </c>
      <c r="E314" s="180" t="s">
        <v>291</v>
      </c>
      <c r="F314" s="181" t="s">
        <v>295</v>
      </c>
      <c r="G314" s="180"/>
      <c r="H314" s="181" t="s">
        <v>482</v>
      </c>
      <c r="I314" s="182">
        <v>410500</v>
      </c>
    </row>
    <row r="315" spans="1:9" s="183" customFormat="1" hidden="1" x14ac:dyDescent="0.2">
      <c r="A315" s="176">
        <f t="shared" si="12"/>
        <v>11</v>
      </c>
      <c r="B315" s="177" t="str">
        <f t="shared" si="13"/>
        <v>2032 Q4</v>
      </c>
      <c r="C315" s="178" t="str">
        <f t="shared" si="14"/>
        <v>FI 2033</v>
      </c>
      <c r="D315" s="179">
        <v>48579</v>
      </c>
      <c r="E315" s="180" t="s">
        <v>291</v>
      </c>
      <c r="F315" s="181" t="s">
        <v>138</v>
      </c>
      <c r="G315" s="180" t="s">
        <v>280</v>
      </c>
      <c r="H315" s="181" t="s">
        <v>486</v>
      </c>
      <c r="I315" s="182">
        <v>100000</v>
      </c>
    </row>
    <row r="316" spans="1:9" s="183" customFormat="1" hidden="1" x14ac:dyDescent="0.2">
      <c r="A316" s="176">
        <f t="shared" si="12"/>
        <v>11</v>
      </c>
      <c r="B316" s="177" t="str">
        <f t="shared" si="13"/>
        <v>2032 Q4</v>
      </c>
      <c r="C316" s="178" t="str">
        <f t="shared" si="14"/>
        <v>FI 2033</v>
      </c>
      <c r="D316" s="184">
        <v>48579</v>
      </c>
      <c r="E316" s="185" t="s">
        <v>291</v>
      </c>
      <c r="F316" s="186" t="s">
        <v>138</v>
      </c>
      <c r="G316" s="185" t="s">
        <v>172</v>
      </c>
      <c r="H316" s="186" t="s">
        <v>484</v>
      </c>
      <c r="I316" s="187">
        <v>122500</v>
      </c>
    </row>
    <row r="317" spans="1:9" s="183" customFormat="1" hidden="1" x14ac:dyDescent="0.2">
      <c r="A317" s="176">
        <f t="shared" si="12"/>
        <v>11</v>
      </c>
      <c r="B317" s="177" t="str">
        <f t="shared" si="13"/>
        <v>2032 Q4</v>
      </c>
      <c r="C317" s="178" t="str">
        <f t="shared" si="14"/>
        <v>FI 2033</v>
      </c>
      <c r="D317" s="184">
        <v>48579</v>
      </c>
      <c r="E317" s="185" t="s">
        <v>291</v>
      </c>
      <c r="F317" s="186" t="s">
        <v>279</v>
      </c>
      <c r="G317" s="185" t="s">
        <v>172</v>
      </c>
      <c r="H317" s="186" t="s">
        <v>488</v>
      </c>
      <c r="I317" s="187">
        <v>190000</v>
      </c>
    </row>
    <row r="318" spans="1:9" s="183" customFormat="1" hidden="1" x14ac:dyDescent="0.2">
      <c r="A318" s="176">
        <f t="shared" si="12"/>
        <v>11</v>
      </c>
      <c r="B318" s="177" t="str">
        <f t="shared" si="13"/>
        <v>2032 Q4</v>
      </c>
      <c r="C318" s="178" t="str">
        <f t="shared" si="14"/>
        <v>FI 2033</v>
      </c>
      <c r="D318" s="184">
        <v>48579</v>
      </c>
      <c r="E318" s="185" t="s">
        <v>291</v>
      </c>
      <c r="F318" s="186" t="s">
        <v>138</v>
      </c>
      <c r="G318" s="185" t="s">
        <v>173</v>
      </c>
      <c r="H318" s="186" t="s">
        <v>484</v>
      </c>
      <c r="I318" s="187">
        <v>122500</v>
      </c>
    </row>
    <row r="319" spans="1:9" s="183" customFormat="1" hidden="1" x14ac:dyDescent="0.2">
      <c r="A319" s="176">
        <f t="shared" si="12"/>
        <v>11</v>
      </c>
      <c r="B319" s="177" t="str">
        <f t="shared" si="13"/>
        <v>2032 Q4</v>
      </c>
      <c r="C319" s="178" t="str">
        <f t="shared" si="14"/>
        <v>FI 2033</v>
      </c>
      <c r="D319" s="184">
        <v>48579</v>
      </c>
      <c r="E319" s="185" t="s">
        <v>291</v>
      </c>
      <c r="F319" s="186" t="s">
        <v>279</v>
      </c>
      <c r="G319" s="185" t="s">
        <v>173</v>
      </c>
      <c r="H319" s="186" t="s">
        <v>488</v>
      </c>
      <c r="I319" s="187">
        <v>190000</v>
      </c>
    </row>
    <row r="320" spans="1:9" s="183" customFormat="1" hidden="1" x14ac:dyDescent="0.2">
      <c r="A320" s="176">
        <f t="shared" si="12"/>
        <v>11</v>
      </c>
      <c r="B320" s="177" t="str">
        <f t="shared" si="13"/>
        <v>2032 Q4</v>
      </c>
      <c r="C320" s="178" t="str">
        <f t="shared" si="14"/>
        <v>FI 2033</v>
      </c>
      <c r="D320" s="184">
        <v>48579</v>
      </c>
      <c r="E320" s="185" t="s">
        <v>291</v>
      </c>
      <c r="F320" s="186" t="s">
        <v>138</v>
      </c>
      <c r="G320" s="185" t="s">
        <v>174</v>
      </c>
      <c r="H320" s="186" t="s">
        <v>484</v>
      </c>
      <c r="I320" s="187">
        <v>92500</v>
      </c>
    </row>
    <row r="321" spans="1:9" s="183" customFormat="1" hidden="1" x14ac:dyDescent="0.2">
      <c r="A321" s="176">
        <f t="shared" si="12"/>
        <v>11</v>
      </c>
      <c r="B321" s="177" t="str">
        <f t="shared" si="13"/>
        <v>2032 Q4</v>
      </c>
      <c r="C321" s="178" t="str">
        <f t="shared" si="14"/>
        <v>FI 2033</v>
      </c>
      <c r="D321" s="184">
        <v>48579</v>
      </c>
      <c r="E321" s="185" t="s">
        <v>291</v>
      </c>
      <c r="F321" s="186" t="s">
        <v>279</v>
      </c>
      <c r="G321" s="185" t="s">
        <v>174</v>
      </c>
      <c r="H321" s="186" t="s">
        <v>488</v>
      </c>
      <c r="I321" s="187">
        <v>120000</v>
      </c>
    </row>
    <row r="322" spans="1:9" s="183" customFormat="1" hidden="1" x14ac:dyDescent="0.2">
      <c r="A322" s="176">
        <f t="shared" ref="A322:A356" si="15">(YEAR(D322)+IF(MONTH(D322)&gt;=7,1,0)) -2022</f>
        <v>11</v>
      </c>
      <c r="B322" s="177" t="str">
        <f t="shared" ref="B322:B356" si="16" xml:space="preserve"> CONCATENATE( YEAR(D322)," Q",ROUNDUP(MONTH(D322)/3,0) )</f>
        <v>2032 Q4</v>
      </c>
      <c r="C322" s="178" t="str">
        <f t="shared" ref="C322:C356" si="17" xml:space="preserve"> _xlfn.CONCAT( "FI ", YEAR(D322) + IF(MONTH(D322)&gt;=7,1,0))</f>
        <v>FI 2033</v>
      </c>
      <c r="D322" s="184">
        <v>48579</v>
      </c>
      <c r="E322" s="185" t="s">
        <v>291</v>
      </c>
      <c r="F322" s="186" t="s">
        <v>138</v>
      </c>
      <c r="G322" s="185" t="s">
        <v>175</v>
      </c>
      <c r="H322" s="186" t="s">
        <v>484</v>
      </c>
      <c r="I322" s="187">
        <v>60000</v>
      </c>
    </row>
    <row r="323" spans="1:9" s="183" customFormat="1" hidden="1" x14ac:dyDescent="0.2">
      <c r="A323" s="176">
        <f t="shared" si="15"/>
        <v>11</v>
      </c>
      <c r="B323" s="177" t="str">
        <f t="shared" si="16"/>
        <v>2032 Q4</v>
      </c>
      <c r="C323" s="178" t="str">
        <f t="shared" si="17"/>
        <v>FI 2033</v>
      </c>
      <c r="D323" s="184">
        <v>48579</v>
      </c>
      <c r="E323" s="185" t="s">
        <v>291</v>
      </c>
      <c r="F323" s="186" t="s">
        <v>279</v>
      </c>
      <c r="G323" s="185" t="s">
        <v>175</v>
      </c>
      <c r="H323" s="186" t="s">
        <v>488</v>
      </c>
      <c r="I323" s="187">
        <v>120000</v>
      </c>
    </row>
    <row r="324" spans="1:9" s="183" customFormat="1" hidden="1" x14ac:dyDescent="0.2">
      <c r="A324" s="176">
        <f t="shared" si="15"/>
        <v>11</v>
      </c>
      <c r="B324" s="177" t="str">
        <f t="shared" si="16"/>
        <v>2032 Q4</v>
      </c>
      <c r="C324" s="178" t="str">
        <f t="shared" si="17"/>
        <v>FI 2033</v>
      </c>
      <c r="D324" s="179">
        <v>48579</v>
      </c>
      <c r="E324" s="180" t="s">
        <v>291</v>
      </c>
      <c r="F324" s="181" t="s">
        <v>295</v>
      </c>
      <c r="G324" s="180"/>
      <c r="H324" s="181" t="s">
        <v>485</v>
      </c>
      <c r="I324" s="182">
        <v>427000</v>
      </c>
    </row>
    <row r="325" spans="1:9" s="183" customFormat="1" hidden="1" x14ac:dyDescent="0.2">
      <c r="A325" s="176">
        <f t="shared" si="15"/>
        <v>11</v>
      </c>
      <c r="B325" s="177" t="str">
        <f t="shared" si="16"/>
        <v>2032 Q4</v>
      </c>
      <c r="C325" s="178" t="str">
        <f t="shared" si="17"/>
        <v>FI 2033</v>
      </c>
      <c r="D325" s="179">
        <v>48579</v>
      </c>
      <c r="E325" s="180" t="s">
        <v>291</v>
      </c>
      <c r="F325" s="181" t="s">
        <v>508</v>
      </c>
      <c r="G325" s="180"/>
      <c r="H325" s="181" t="s">
        <v>487</v>
      </c>
      <c r="I325" s="182">
        <v>42750</v>
      </c>
    </row>
    <row r="326" spans="1:9" s="183" customFormat="1" hidden="1" x14ac:dyDescent="0.2">
      <c r="A326" s="176">
        <f t="shared" si="15"/>
        <v>11</v>
      </c>
      <c r="B326" s="177" t="str">
        <f t="shared" si="16"/>
        <v>2033 Q1</v>
      </c>
      <c r="C326" s="178" t="str">
        <f t="shared" si="17"/>
        <v>FI 2033</v>
      </c>
      <c r="D326" s="179">
        <v>48669</v>
      </c>
      <c r="E326" s="180" t="s">
        <v>291</v>
      </c>
      <c r="F326" s="181" t="s">
        <v>138</v>
      </c>
      <c r="G326" s="180" t="s">
        <v>280</v>
      </c>
      <c r="H326" s="181" t="s">
        <v>492</v>
      </c>
      <c r="I326" s="182">
        <v>100000</v>
      </c>
    </row>
    <row r="327" spans="1:9" s="183" customFormat="1" hidden="1" x14ac:dyDescent="0.2">
      <c r="A327" s="176">
        <f t="shared" si="15"/>
        <v>11</v>
      </c>
      <c r="B327" s="177" t="str">
        <f t="shared" si="16"/>
        <v>2033 Q1</v>
      </c>
      <c r="C327" s="178" t="str">
        <f t="shared" si="17"/>
        <v>FI 2033</v>
      </c>
      <c r="D327" s="184">
        <v>48669</v>
      </c>
      <c r="E327" s="185" t="s">
        <v>291</v>
      </c>
      <c r="F327" s="186" t="s">
        <v>138</v>
      </c>
      <c r="G327" s="185" t="s">
        <v>172</v>
      </c>
      <c r="H327" s="186" t="s">
        <v>489</v>
      </c>
      <c r="I327" s="187">
        <v>122500</v>
      </c>
    </row>
    <row r="328" spans="1:9" s="183" customFormat="1" hidden="1" x14ac:dyDescent="0.2">
      <c r="A328" s="176">
        <f t="shared" si="15"/>
        <v>11</v>
      </c>
      <c r="B328" s="177" t="str">
        <f t="shared" si="16"/>
        <v>2033 Q1</v>
      </c>
      <c r="C328" s="178" t="str">
        <f t="shared" si="17"/>
        <v>FI 2033</v>
      </c>
      <c r="D328" s="184">
        <v>48669</v>
      </c>
      <c r="E328" s="185" t="s">
        <v>291</v>
      </c>
      <c r="F328" s="186" t="s">
        <v>138</v>
      </c>
      <c r="G328" s="185" t="s">
        <v>173</v>
      </c>
      <c r="H328" s="186" t="s">
        <v>489</v>
      </c>
      <c r="I328" s="187">
        <v>122500</v>
      </c>
    </row>
    <row r="329" spans="1:9" s="183" customFormat="1" hidden="1" x14ac:dyDescent="0.2">
      <c r="A329" s="176">
        <f t="shared" si="15"/>
        <v>11</v>
      </c>
      <c r="B329" s="177" t="str">
        <f t="shared" si="16"/>
        <v>2033 Q1</v>
      </c>
      <c r="C329" s="178" t="str">
        <f t="shared" si="17"/>
        <v>FI 2033</v>
      </c>
      <c r="D329" s="184">
        <v>48669</v>
      </c>
      <c r="E329" s="185" t="s">
        <v>291</v>
      </c>
      <c r="F329" s="186" t="s">
        <v>138</v>
      </c>
      <c r="G329" s="185" t="s">
        <v>174</v>
      </c>
      <c r="H329" s="186" t="s">
        <v>489</v>
      </c>
      <c r="I329" s="187">
        <v>92500</v>
      </c>
    </row>
    <row r="330" spans="1:9" s="183" customFormat="1" hidden="1" x14ac:dyDescent="0.2">
      <c r="A330" s="176">
        <f t="shared" si="15"/>
        <v>11</v>
      </c>
      <c r="B330" s="177" t="str">
        <f t="shared" si="16"/>
        <v>2033 Q1</v>
      </c>
      <c r="C330" s="178" t="str">
        <f t="shared" si="17"/>
        <v>FI 2033</v>
      </c>
      <c r="D330" s="184">
        <v>48669</v>
      </c>
      <c r="E330" s="185" t="s">
        <v>291</v>
      </c>
      <c r="F330" s="186" t="s">
        <v>138</v>
      </c>
      <c r="G330" s="185" t="s">
        <v>175</v>
      </c>
      <c r="H330" s="186" t="s">
        <v>489</v>
      </c>
      <c r="I330" s="187">
        <v>60000</v>
      </c>
    </row>
    <row r="331" spans="1:9" s="183" customFormat="1" hidden="1" x14ac:dyDescent="0.2">
      <c r="A331" s="176">
        <f t="shared" si="15"/>
        <v>11</v>
      </c>
      <c r="B331" s="177" t="str">
        <f t="shared" si="16"/>
        <v>2033 Q1</v>
      </c>
      <c r="C331" s="178" t="str">
        <f t="shared" si="17"/>
        <v>FI 2033</v>
      </c>
      <c r="D331" s="179">
        <v>48669</v>
      </c>
      <c r="E331" s="180" t="s">
        <v>291</v>
      </c>
      <c r="F331" s="181" t="s">
        <v>508</v>
      </c>
      <c r="G331" s="180"/>
      <c r="H331" s="181" t="s">
        <v>490</v>
      </c>
      <c r="I331" s="182">
        <v>42750</v>
      </c>
    </row>
    <row r="332" spans="1:9" s="183" customFormat="1" hidden="1" x14ac:dyDescent="0.2">
      <c r="A332" s="176">
        <f t="shared" si="15"/>
        <v>11</v>
      </c>
      <c r="B332" s="177" t="str">
        <f t="shared" si="16"/>
        <v>2033 Q1</v>
      </c>
      <c r="C332" s="178" t="str">
        <f t="shared" si="17"/>
        <v>FI 2033</v>
      </c>
      <c r="D332" s="179">
        <v>48669</v>
      </c>
      <c r="E332" s="180" t="s">
        <v>291</v>
      </c>
      <c r="F332" s="181" t="s">
        <v>295</v>
      </c>
      <c r="G332" s="180"/>
      <c r="H332" s="181" t="s">
        <v>491</v>
      </c>
      <c r="I332" s="182">
        <v>427000</v>
      </c>
    </row>
    <row r="333" spans="1:9" s="183" customFormat="1" hidden="1" x14ac:dyDescent="0.2">
      <c r="A333" s="176">
        <f t="shared" si="15"/>
        <v>11</v>
      </c>
      <c r="B333" s="177" t="str">
        <f t="shared" si="16"/>
        <v>2033 Q2</v>
      </c>
      <c r="C333" s="178" t="str">
        <f t="shared" si="17"/>
        <v>FI 2033</v>
      </c>
      <c r="D333" s="179">
        <v>48760</v>
      </c>
      <c r="E333" s="180" t="s">
        <v>291</v>
      </c>
      <c r="F333" s="181" t="s">
        <v>138</v>
      </c>
      <c r="G333" s="180" t="s">
        <v>280</v>
      </c>
      <c r="H333" s="181" t="s">
        <v>494</v>
      </c>
      <c r="I333" s="182">
        <v>100000</v>
      </c>
    </row>
    <row r="334" spans="1:9" s="183" customFormat="1" hidden="1" x14ac:dyDescent="0.2">
      <c r="A334" s="176">
        <f t="shared" si="15"/>
        <v>11</v>
      </c>
      <c r="B334" s="177" t="str">
        <f t="shared" si="16"/>
        <v>2033 Q2</v>
      </c>
      <c r="C334" s="178" t="str">
        <f t="shared" si="17"/>
        <v>FI 2033</v>
      </c>
      <c r="D334" s="184">
        <v>48760</v>
      </c>
      <c r="E334" s="185" t="s">
        <v>291</v>
      </c>
      <c r="F334" s="186" t="s">
        <v>138</v>
      </c>
      <c r="G334" s="185" t="s">
        <v>172</v>
      </c>
      <c r="H334" s="186" t="s">
        <v>493</v>
      </c>
      <c r="I334" s="187">
        <v>122500</v>
      </c>
    </row>
    <row r="335" spans="1:9" s="183" customFormat="1" hidden="1" x14ac:dyDescent="0.2">
      <c r="A335" s="176">
        <f t="shared" si="15"/>
        <v>11</v>
      </c>
      <c r="B335" s="177" t="str">
        <f t="shared" si="16"/>
        <v>2033 Q2</v>
      </c>
      <c r="C335" s="178" t="str">
        <f t="shared" si="17"/>
        <v>FI 2033</v>
      </c>
      <c r="D335" s="184">
        <v>48760</v>
      </c>
      <c r="E335" s="185" t="s">
        <v>291</v>
      </c>
      <c r="F335" s="186" t="s">
        <v>138</v>
      </c>
      <c r="G335" s="185" t="s">
        <v>173</v>
      </c>
      <c r="H335" s="186" t="s">
        <v>493</v>
      </c>
      <c r="I335" s="187">
        <v>122500</v>
      </c>
    </row>
    <row r="336" spans="1:9" s="183" customFormat="1" hidden="1" x14ac:dyDescent="0.2">
      <c r="A336" s="176">
        <f t="shared" si="15"/>
        <v>11</v>
      </c>
      <c r="B336" s="177" t="str">
        <f t="shared" si="16"/>
        <v>2033 Q2</v>
      </c>
      <c r="C336" s="178" t="str">
        <f t="shared" si="17"/>
        <v>FI 2033</v>
      </c>
      <c r="D336" s="184">
        <v>48760</v>
      </c>
      <c r="E336" s="185" t="s">
        <v>291</v>
      </c>
      <c r="F336" s="186" t="s">
        <v>138</v>
      </c>
      <c r="G336" s="185" t="s">
        <v>174</v>
      </c>
      <c r="H336" s="186" t="s">
        <v>493</v>
      </c>
      <c r="I336" s="187">
        <v>92500</v>
      </c>
    </row>
    <row r="337" spans="1:9" s="183" customFormat="1" hidden="1" x14ac:dyDescent="0.2">
      <c r="A337" s="176">
        <f t="shared" si="15"/>
        <v>11</v>
      </c>
      <c r="B337" s="177" t="str">
        <f t="shared" si="16"/>
        <v>2033 Q2</v>
      </c>
      <c r="C337" s="178" t="str">
        <f t="shared" si="17"/>
        <v>FI 2033</v>
      </c>
      <c r="D337" s="184">
        <v>48760</v>
      </c>
      <c r="E337" s="185" t="s">
        <v>291</v>
      </c>
      <c r="F337" s="186" t="s">
        <v>138</v>
      </c>
      <c r="G337" s="185" t="s">
        <v>175</v>
      </c>
      <c r="H337" s="186" t="s">
        <v>493</v>
      </c>
      <c r="I337" s="187">
        <v>60000</v>
      </c>
    </row>
    <row r="338" spans="1:9" s="183" customFormat="1" hidden="1" x14ac:dyDescent="0.2">
      <c r="A338" s="176">
        <f t="shared" si="15"/>
        <v>11</v>
      </c>
      <c r="B338" s="177" t="str">
        <f t="shared" si="16"/>
        <v>2033 Q2</v>
      </c>
      <c r="C338" s="178" t="str">
        <f t="shared" si="17"/>
        <v>FI 2033</v>
      </c>
      <c r="D338" s="179">
        <v>48760</v>
      </c>
      <c r="E338" s="180" t="s">
        <v>291</v>
      </c>
      <c r="F338" s="181" t="s">
        <v>508</v>
      </c>
      <c r="G338" s="180"/>
      <c r="H338" s="181" t="s">
        <v>495</v>
      </c>
      <c r="I338" s="182">
        <v>42750</v>
      </c>
    </row>
    <row r="339" spans="1:9" s="183" customFormat="1" hidden="1" x14ac:dyDescent="0.2">
      <c r="A339" s="176">
        <f t="shared" si="15"/>
        <v>11</v>
      </c>
      <c r="B339" s="177" t="str">
        <f t="shared" si="16"/>
        <v>2033 Q2</v>
      </c>
      <c r="C339" s="178" t="str">
        <f t="shared" si="17"/>
        <v>FI 2033</v>
      </c>
      <c r="D339" s="179">
        <v>48760</v>
      </c>
      <c r="E339" s="180" t="s">
        <v>291</v>
      </c>
      <c r="F339" s="181" t="s">
        <v>295</v>
      </c>
      <c r="G339" s="180"/>
      <c r="H339" s="181" t="s">
        <v>496</v>
      </c>
      <c r="I339" s="182">
        <v>427000</v>
      </c>
    </row>
    <row r="340" spans="1:9" s="183" customFormat="1" hidden="1" x14ac:dyDescent="0.2">
      <c r="A340" s="176">
        <f t="shared" si="15"/>
        <v>12</v>
      </c>
      <c r="B340" s="177" t="str">
        <f t="shared" si="16"/>
        <v>2033 Q3</v>
      </c>
      <c r="C340" s="178" t="str">
        <f t="shared" si="17"/>
        <v>FI 2034</v>
      </c>
      <c r="D340" s="179">
        <v>48791</v>
      </c>
      <c r="E340" s="180" t="s">
        <v>291</v>
      </c>
      <c r="F340" s="181" t="s">
        <v>283</v>
      </c>
      <c r="G340" s="180" t="s">
        <v>280</v>
      </c>
      <c r="H340" s="181" t="s">
        <v>497</v>
      </c>
      <c r="I340" s="182">
        <v>727000</v>
      </c>
    </row>
    <row r="341" spans="1:9" s="183" customFormat="1" hidden="1" x14ac:dyDescent="0.2">
      <c r="A341" s="176">
        <f t="shared" si="15"/>
        <v>12</v>
      </c>
      <c r="B341" s="177" t="str">
        <f t="shared" si="16"/>
        <v>2033 Q3</v>
      </c>
      <c r="C341" s="178" t="str">
        <f t="shared" si="17"/>
        <v>FI 2034</v>
      </c>
      <c r="D341" s="179">
        <v>48791</v>
      </c>
      <c r="E341" s="180" t="s">
        <v>291</v>
      </c>
      <c r="F341" s="181" t="s">
        <v>279</v>
      </c>
      <c r="G341" s="180" t="s">
        <v>280</v>
      </c>
      <c r="H341" s="181" t="s">
        <v>498</v>
      </c>
      <c r="I341" s="182">
        <v>650000</v>
      </c>
    </row>
    <row r="342" spans="1:9" s="183" customFormat="1" hidden="1" x14ac:dyDescent="0.2">
      <c r="A342" s="176">
        <f t="shared" si="15"/>
        <v>12</v>
      </c>
      <c r="B342" s="177" t="str">
        <f t="shared" si="16"/>
        <v>2033 Q3</v>
      </c>
      <c r="C342" s="178" t="str">
        <f t="shared" si="17"/>
        <v>FI 2034</v>
      </c>
      <c r="D342" s="179">
        <v>48852</v>
      </c>
      <c r="E342" s="180" t="s">
        <v>291</v>
      </c>
      <c r="F342" s="181" t="s">
        <v>138</v>
      </c>
      <c r="G342" s="180" t="s">
        <v>280</v>
      </c>
      <c r="H342" s="181" t="s">
        <v>502</v>
      </c>
      <c r="I342" s="182">
        <v>100000</v>
      </c>
    </row>
    <row r="343" spans="1:9" s="183" customFormat="1" hidden="1" x14ac:dyDescent="0.2">
      <c r="A343" s="176">
        <f t="shared" si="15"/>
        <v>12</v>
      </c>
      <c r="B343" s="177" t="str">
        <f t="shared" si="16"/>
        <v>2033 Q3</v>
      </c>
      <c r="C343" s="178" t="str">
        <f t="shared" si="17"/>
        <v>FI 2034</v>
      </c>
      <c r="D343" s="184">
        <v>48852</v>
      </c>
      <c r="E343" s="185" t="s">
        <v>291</v>
      </c>
      <c r="F343" s="186" t="s">
        <v>138</v>
      </c>
      <c r="G343" s="185" t="s">
        <v>172</v>
      </c>
      <c r="H343" s="186" t="s">
        <v>499</v>
      </c>
      <c r="I343" s="187">
        <v>125000</v>
      </c>
    </row>
    <row r="344" spans="1:9" s="183" customFormat="1" hidden="1" x14ac:dyDescent="0.2">
      <c r="A344" s="176">
        <f t="shared" si="15"/>
        <v>12</v>
      </c>
      <c r="B344" s="177" t="str">
        <f t="shared" si="16"/>
        <v>2033 Q3</v>
      </c>
      <c r="C344" s="178" t="str">
        <f t="shared" si="17"/>
        <v>FI 2034</v>
      </c>
      <c r="D344" s="184">
        <v>48852</v>
      </c>
      <c r="E344" s="185" t="s">
        <v>291</v>
      </c>
      <c r="F344" s="186" t="s">
        <v>138</v>
      </c>
      <c r="G344" s="185" t="s">
        <v>173</v>
      </c>
      <c r="H344" s="186" t="s">
        <v>499</v>
      </c>
      <c r="I344" s="187">
        <v>125000</v>
      </c>
    </row>
    <row r="345" spans="1:9" s="183" customFormat="1" hidden="1" x14ac:dyDescent="0.2">
      <c r="A345" s="176">
        <f t="shared" si="15"/>
        <v>12</v>
      </c>
      <c r="B345" s="177" t="str">
        <f t="shared" si="16"/>
        <v>2033 Q3</v>
      </c>
      <c r="C345" s="178" t="str">
        <f t="shared" si="17"/>
        <v>FI 2034</v>
      </c>
      <c r="D345" s="184">
        <v>48852</v>
      </c>
      <c r="E345" s="185" t="s">
        <v>291</v>
      </c>
      <c r="F345" s="186" t="s">
        <v>138</v>
      </c>
      <c r="G345" s="185" t="s">
        <v>174</v>
      </c>
      <c r="H345" s="186" t="s">
        <v>499</v>
      </c>
      <c r="I345" s="187">
        <v>95000</v>
      </c>
    </row>
    <row r="346" spans="1:9" s="183" customFormat="1" hidden="1" x14ac:dyDescent="0.2">
      <c r="A346" s="176">
        <f t="shared" si="15"/>
        <v>12</v>
      </c>
      <c r="B346" s="177" t="str">
        <f t="shared" si="16"/>
        <v>2033 Q3</v>
      </c>
      <c r="C346" s="178" t="str">
        <f t="shared" si="17"/>
        <v>FI 2034</v>
      </c>
      <c r="D346" s="184">
        <v>48852</v>
      </c>
      <c r="E346" s="185" t="s">
        <v>291</v>
      </c>
      <c r="F346" s="186" t="s">
        <v>138</v>
      </c>
      <c r="G346" s="185" t="s">
        <v>175</v>
      </c>
      <c r="H346" s="186" t="s">
        <v>499</v>
      </c>
      <c r="I346" s="187">
        <v>60000</v>
      </c>
    </row>
    <row r="347" spans="1:9" s="183" customFormat="1" hidden="1" x14ac:dyDescent="0.2">
      <c r="A347" s="176">
        <f t="shared" si="15"/>
        <v>12</v>
      </c>
      <c r="B347" s="177" t="str">
        <f t="shared" si="16"/>
        <v>2033 Q3</v>
      </c>
      <c r="C347" s="178" t="str">
        <f t="shared" si="17"/>
        <v>FI 2034</v>
      </c>
      <c r="D347" s="179">
        <v>48852</v>
      </c>
      <c r="E347" s="180" t="s">
        <v>291</v>
      </c>
      <c r="F347" s="181" t="s">
        <v>508</v>
      </c>
      <c r="G347" s="180"/>
      <c r="H347" s="181" t="s">
        <v>500</v>
      </c>
      <c r="I347" s="182">
        <v>42750</v>
      </c>
    </row>
    <row r="348" spans="1:9" s="183" customFormat="1" hidden="1" x14ac:dyDescent="0.2">
      <c r="A348" s="176">
        <f t="shared" si="15"/>
        <v>12</v>
      </c>
      <c r="B348" s="177" t="str">
        <f t="shared" si="16"/>
        <v>2033 Q3</v>
      </c>
      <c r="C348" s="178" t="str">
        <f t="shared" si="17"/>
        <v>FI 2034</v>
      </c>
      <c r="D348" s="179">
        <v>48852</v>
      </c>
      <c r="E348" s="180" t="s">
        <v>291</v>
      </c>
      <c r="F348" s="181" t="s">
        <v>295</v>
      </c>
      <c r="G348" s="180"/>
      <c r="H348" s="181" t="s">
        <v>501</v>
      </c>
      <c r="I348" s="182">
        <v>427000</v>
      </c>
    </row>
    <row r="349" spans="1:9" hidden="1" x14ac:dyDescent="0.2">
      <c r="A349" s="176">
        <f t="shared" si="15"/>
        <v>12</v>
      </c>
      <c r="B349" s="177" t="str">
        <f t="shared" si="16"/>
        <v>2033 Q4</v>
      </c>
      <c r="C349" s="178" t="str">
        <f t="shared" si="17"/>
        <v>FI 2034</v>
      </c>
      <c r="D349" s="184">
        <v>48944</v>
      </c>
      <c r="E349" s="185" t="s">
        <v>291</v>
      </c>
      <c r="F349" s="186" t="s">
        <v>138</v>
      </c>
      <c r="G349" s="185" t="s">
        <v>172</v>
      </c>
      <c r="H349" s="186" t="s">
        <v>503</v>
      </c>
      <c r="I349" s="187">
        <v>125000</v>
      </c>
    </row>
    <row r="350" spans="1:9" hidden="1" x14ac:dyDescent="0.2">
      <c r="A350" s="176">
        <f t="shared" si="15"/>
        <v>12</v>
      </c>
      <c r="B350" s="177" t="str">
        <f t="shared" si="16"/>
        <v>2033 Q4</v>
      </c>
      <c r="C350" s="178" t="str">
        <f t="shared" si="17"/>
        <v>FI 2034</v>
      </c>
      <c r="D350" s="184">
        <v>48944</v>
      </c>
      <c r="E350" s="185" t="s">
        <v>291</v>
      </c>
      <c r="F350" s="186" t="s">
        <v>138</v>
      </c>
      <c r="G350" s="185" t="s">
        <v>173</v>
      </c>
      <c r="H350" s="186" t="s">
        <v>503</v>
      </c>
      <c r="I350" s="187">
        <v>125000</v>
      </c>
    </row>
    <row r="351" spans="1:9" hidden="1" x14ac:dyDescent="0.2">
      <c r="A351" s="176">
        <f t="shared" si="15"/>
        <v>12</v>
      </c>
      <c r="B351" s="177" t="str">
        <f t="shared" si="16"/>
        <v>2033 Q4</v>
      </c>
      <c r="C351" s="178" t="str">
        <f t="shared" si="17"/>
        <v>FI 2034</v>
      </c>
      <c r="D351" s="184">
        <v>48944</v>
      </c>
      <c r="E351" s="185" t="s">
        <v>291</v>
      </c>
      <c r="F351" s="186" t="s">
        <v>138</v>
      </c>
      <c r="G351" s="185" t="s">
        <v>174</v>
      </c>
      <c r="H351" s="186" t="s">
        <v>503</v>
      </c>
      <c r="I351" s="187">
        <v>95000</v>
      </c>
    </row>
    <row r="352" spans="1:9" hidden="1" x14ac:dyDescent="0.2">
      <c r="A352" s="176">
        <f t="shared" si="15"/>
        <v>12</v>
      </c>
      <c r="B352" s="177" t="str">
        <f t="shared" si="16"/>
        <v>2033 Q4</v>
      </c>
      <c r="C352" s="178" t="str">
        <f t="shared" si="17"/>
        <v>FI 2034</v>
      </c>
      <c r="D352" s="184">
        <v>48944</v>
      </c>
      <c r="E352" s="185" t="s">
        <v>291</v>
      </c>
      <c r="F352" s="186" t="s">
        <v>138</v>
      </c>
      <c r="G352" s="185" t="s">
        <v>175</v>
      </c>
      <c r="H352" s="186" t="s">
        <v>503</v>
      </c>
      <c r="I352" s="187">
        <v>60000</v>
      </c>
    </row>
    <row r="353" spans="1:9" hidden="1" x14ac:dyDescent="0.2">
      <c r="A353" s="176">
        <f t="shared" si="15"/>
        <v>12</v>
      </c>
      <c r="B353" s="177" t="str">
        <f t="shared" si="16"/>
        <v>2033 Q4</v>
      </c>
      <c r="C353" s="178" t="str">
        <f t="shared" si="17"/>
        <v>FI 2034</v>
      </c>
      <c r="D353" s="179">
        <v>48944</v>
      </c>
      <c r="E353" s="180" t="s">
        <v>291</v>
      </c>
      <c r="F353" s="181" t="s">
        <v>508</v>
      </c>
      <c r="G353" s="180"/>
      <c r="H353" s="181" t="s">
        <v>504</v>
      </c>
      <c r="I353" s="182">
        <v>44500</v>
      </c>
    </row>
    <row r="354" spans="1:9" hidden="1" x14ac:dyDescent="0.2">
      <c r="A354" s="176">
        <f t="shared" si="15"/>
        <v>12</v>
      </c>
      <c r="B354" s="177" t="str">
        <f t="shared" si="16"/>
        <v>2033 Q4</v>
      </c>
      <c r="C354" s="178" t="str">
        <f t="shared" si="17"/>
        <v>FI 2034</v>
      </c>
      <c r="D354" s="179">
        <v>48944</v>
      </c>
      <c r="E354" s="180" t="s">
        <v>291</v>
      </c>
      <c r="F354" s="181" t="s">
        <v>295</v>
      </c>
      <c r="G354" s="180"/>
      <c r="H354" s="181" t="s">
        <v>505</v>
      </c>
      <c r="I354" s="182">
        <v>444000</v>
      </c>
    </row>
    <row r="355" spans="1:9" hidden="1" x14ac:dyDescent="0.2">
      <c r="A355" s="176">
        <f t="shared" si="15"/>
        <v>12</v>
      </c>
      <c r="B355" s="177" t="str">
        <f t="shared" si="16"/>
        <v>2033 Q4</v>
      </c>
      <c r="C355" s="178" t="str">
        <f t="shared" si="17"/>
        <v>FI 2034</v>
      </c>
      <c r="D355" s="179">
        <v>48944</v>
      </c>
      <c r="E355" s="180" t="s">
        <v>291</v>
      </c>
      <c r="F355" s="181" t="s">
        <v>295</v>
      </c>
      <c r="G355" s="180"/>
      <c r="H355" s="181" t="s">
        <v>506</v>
      </c>
      <c r="I355" s="182">
        <v>444000</v>
      </c>
    </row>
    <row r="356" spans="1:9" hidden="1" x14ac:dyDescent="0.2">
      <c r="A356" s="176">
        <f t="shared" si="15"/>
        <v>12</v>
      </c>
      <c r="B356" s="177" t="str">
        <f t="shared" si="16"/>
        <v>2033 Q4</v>
      </c>
      <c r="C356" s="178" t="str">
        <f t="shared" si="17"/>
        <v>FI 2034</v>
      </c>
      <c r="D356" s="179">
        <v>48944</v>
      </c>
      <c r="E356" s="180" t="s">
        <v>291</v>
      </c>
      <c r="F356" s="181" t="s">
        <v>508</v>
      </c>
      <c r="G356" s="180"/>
      <c r="H356" s="181" t="s">
        <v>507</v>
      </c>
      <c r="I356" s="182">
        <v>44500</v>
      </c>
    </row>
    <row r="357" spans="1:9" x14ac:dyDescent="0.2">
      <c r="D357" s="188"/>
      <c r="E357" s="188"/>
      <c r="F357" s="189"/>
      <c r="G357" s="188"/>
      <c r="H357" s="189"/>
      <c r="I357" s="190">
        <f>SUBTOTAL(9,I2:I356)</f>
        <v>79420000</v>
      </c>
    </row>
  </sheetData>
  <autoFilter ref="A1:I356" xr:uid="{887349BF-CFBB-4353-BC48-AA51904B4192}">
    <filterColumn colId="5">
      <filters>
        <filter val="Application Support - HyperCare"/>
        <filter val="Milestone"/>
      </filters>
    </filterColumn>
    <sortState xmlns:xlrd2="http://schemas.microsoft.com/office/spreadsheetml/2017/richdata2" ref="A2:I356">
      <sortCondition ref="D1:D356"/>
    </sortState>
  </autoFilter>
  <conditionalFormatting sqref="A1:XFD1048576">
    <cfRule type="expression" dxfId="4" priority="1" stopIfTrue="1">
      <formula>$G1 = "R5"</formula>
    </cfRule>
    <cfRule type="expression" dxfId="3" priority="2" stopIfTrue="1">
      <formula>$G1 = "R3"</formula>
    </cfRule>
    <cfRule type="expression" dxfId="2" priority="3" stopIfTrue="1">
      <formula>$G1 = "R2"</formula>
    </cfRule>
    <cfRule type="expression" dxfId="1" priority="4" stopIfTrue="1">
      <formula>$G1 = "R4"</formula>
    </cfRule>
    <cfRule type="expression" dxfId="0" priority="5" stopIfTrue="1">
      <formula>TRUE</formula>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33590DA879F984084D5AC2F417D8C2C" ma:contentTypeVersion="18" ma:contentTypeDescription="Create a new document." ma:contentTypeScope="" ma:versionID="13b2bc0b6c2a4156461095317074d699">
  <xsd:schema xmlns:xsd="http://www.w3.org/2001/XMLSchema" xmlns:xs="http://www.w3.org/2001/XMLSchema" xmlns:p="http://schemas.microsoft.com/office/2006/metadata/properties" xmlns:ns1="http://schemas.microsoft.com/sharepoint/v3" xmlns:ns2="66c0bd6f-be8c-4905-8b2b-565907a9f58b" xmlns:ns3="09abc2fa-b72b-45f2-84bd-71054e98d0d1" xmlns:ns4="http://schemas.microsoft.com/sharepoint/v4" targetNamespace="http://schemas.microsoft.com/office/2006/metadata/properties" ma:root="true" ma:fieldsID="470fa0bf3b53d853f425fb31f8a136e1" ns1:_="" ns2:_="" ns3:_="" ns4:_="">
    <xsd:import namespace="http://schemas.microsoft.com/sharepoint/v3"/>
    <xsd:import namespace="66c0bd6f-be8c-4905-8b2b-565907a9f58b"/>
    <xsd:import namespace="09abc2fa-b72b-45f2-84bd-71054e98d0d1"/>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Location" minOccurs="0"/>
                <xsd:element ref="ns3:MediaServiceOCR" minOccurs="0"/>
                <xsd:element ref="ns3:Author0" minOccurs="0"/>
                <xsd:element ref="ns3:Status" minOccurs="0"/>
                <xsd:element ref="ns3:Remarks" minOccurs="0"/>
                <xsd:element ref="ns2:SharedWithUsers" minOccurs="0"/>
                <xsd:element ref="ns2:SharedWithDetails" minOccurs="0"/>
                <xsd:element ref="ns3:MediaServiceEventHashCode" minOccurs="0"/>
                <xsd:element ref="ns3:MediaServiceGenerationTime" minOccurs="0"/>
                <xsd:element ref="ns3:MediaServiceAutoKeyPoints" minOccurs="0"/>
                <xsd:element ref="ns3:MediaServiceKeyPoint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c0bd6f-be8c-4905-8b2b-565907a9f58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abc2fa-b72b-45f2-84bd-71054e98d0d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Author0" ma:index="19" nillable="true" ma:displayName="Author" ma:description="Person responsible for the document." ma:internalName="Author0">
      <xsd:simpleType>
        <xsd:restriction base="dms:Text">
          <xsd:maxLength value="255"/>
        </xsd:restriction>
      </xsd:simpleType>
    </xsd:element>
    <xsd:element name="Status" ma:index="20" nillable="true" ma:displayName="Status" ma:description="Document status" ma:format="Dropdown" ma:internalName="Status">
      <xsd:simpleType>
        <xsd:restriction base="dms:Choice">
          <xsd:enumeration value="Template"/>
          <xsd:enumeration value="In Progress"/>
          <xsd:enumeration value="QA-1st"/>
          <xsd:enumeration value="Rework"/>
          <xsd:enumeration value="QA-2nd"/>
          <xsd:enumeration value="Compliance Review"/>
          <xsd:enumeration value="Partner Review"/>
          <xsd:enumeration value="Ready for Print/Submission"/>
          <xsd:enumeration value="PDFed for Print/Submission"/>
          <xsd:enumeration value="Printed/Submitted"/>
        </xsd:restriction>
      </xsd:simpleType>
    </xsd:element>
    <xsd:element name="Remarks" ma:index="21" nillable="true" ma:displayName="Remarks" ma:description="Additional remarks.  Keep it short." ma:internalName="Remarks">
      <xsd:simpleType>
        <xsd:restriction base="dms:Text">
          <xsd:maxLength value="255"/>
        </xsd:restriction>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6c0bd6f-be8c-4905-8b2b-565907a9f58b">RUKPWUQPCXRP-5-87710</_dlc_DocId>
    <_dlc_DocIdUrl xmlns="66c0bd6f-be8c-4905-8b2b-565907a9f58b">
      <Url>https://fastenterprises.sharepoint.com/sites/bd/_layouts/15/DocIdRedir.aspx?ID=RUKPWUQPCXRP-5-87710</Url>
      <Description>RUKPWUQPCXRP-5-87710</Description>
    </_dlc_DocIdUrl>
    <_ip_UnifiedCompliancePolicyUIAction xmlns="http://schemas.microsoft.com/sharepoint/v3" xsi:nil="true"/>
    <IconOverlay xmlns="http://schemas.microsoft.com/sharepoint/v4" xsi:nil="true"/>
    <Author0 xmlns="09abc2fa-b72b-45f2-84bd-71054e98d0d1" xsi:nil="true"/>
    <_ip_UnifiedCompliancePolicyProperties xmlns="http://schemas.microsoft.com/sharepoint/v3" xsi:nil="true"/>
    <Status xmlns="09abc2fa-b72b-45f2-84bd-71054e98d0d1" xsi:nil="true"/>
    <Remarks xmlns="09abc2fa-b72b-45f2-84bd-71054e98d0d1" xsi:nil="true"/>
  </documentManagement>
</p:properties>
</file>

<file path=customXml/itemProps1.xml><?xml version="1.0" encoding="utf-8"?>
<ds:datastoreItem xmlns:ds="http://schemas.openxmlformats.org/officeDocument/2006/customXml" ds:itemID="{A5740F8D-C341-4DE0-A632-D16309D44F7B}">
  <ds:schemaRefs>
    <ds:schemaRef ds:uri="http://schemas.microsoft.com/sharepoint/v3/contenttype/forms"/>
  </ds:schemaRefs>
</ds:datastoreItem>
</file>

<file path=customXml/itemProps2.xml><?xml version="1.0" encoding="utf-8"?>
<ds:datastoreItem xmlns:ds="http://schemas.openxmlformats.org/officeDocument/2006/customXml" ds:itemID="{5ADDD420-E7B9-4412-96CD-EA3A46BBF4F6}">
  <ds:schemaRefs>
    <ds:schemaRef ds:uri="http://schemas.microsoft.com/sharepoint/events"/>
  </ds:schemaRefs>
</ds:datastoreItem>
</file>

<file path=customXml/itemProps3.xml><?xml version="1.0" encoding="utf-8"?>
<ds:datastoreItem xmlns:ds="http://schemas.openxmlformats.org/officeDocument/2006/customXml" ds:itemID="{3117F5EF-65FA-45B9-8644-C11A5BA2E3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c0bd6f-be8c-4905-8b2b-565907a9f58b"/>
    <ds:schemaRef ds:uri="09abc2fa-b72b-45f2-84bd-71054e98d0d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46E13FB-DEA4-45E9-A1E2-3DCB4E3ABE53}">
  <ds:schemaRefs>
    <ds:schemaRef ds:uri="http://purl.org/dc/terms/"/>
    <ds:schemaRef ds:uri="http://www.w3.org/XML/1998/namespace"/>
    <ds:schemaRef ds:uri="http://schemas.microsoft.com/office/2006/documentManagement/types"/>
    <ds:schemaRef ds:uri="66c0bd6f-be8c-4905-8b2b-565907a9f58b"/>
    <ds:schemaRef ds:uri="http://purl.org/dc/elements/1.1/"/>
    <ds:schemaRef ds:uri="http://schemas.microsoft.com/office/infopath/2007/PartnerControls"/>
    <ds:schemaRef ds:uri="http://schemas.microsoft.com/sharepoint/v3"/>
    <ds:schemaRef ds:uri="http://schemas.microsoft.com/sharepoint/v4"/>
    <ds:schemaRef ds:uri="http://schemas.openxmlformats.org/package/2006/metadata/core-properties"/>
    <ds:schemaRef ds:uri="09abc2fa-b72b-45f2-84bd-71054e98d0d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Cost Summary</vt:lpstr>
      <vt:lpstr>Rate Card</vt:lpstr>
      <vt:lpstr>Hardware BOM</vt:lpstr>
      <vt:lpstr>FAST Proposed Payment Schedule</vt:lpstr>
      <vt:lpstr>Amendment 3</vt:lpstr>
      <vt:lpstr>Combined Payment Schedule</vt:lpstr>
      <vt:lpstr>Detailed Payment Schedule</vt:lpstr>
      <vt:lpstr>Instructions!_Hlk258380</vt:lpstr>
      <vt:lpstr>'Cost Summary'!Print_Area</vt:lpstr>
      <vt:lpstr>'Hardware BOM'!Print_Area</vt:lpstr>
      <vt:lpstr>Instructions!Print_Area</vt:lpstr>
      <vt:lpstr>'Rate Card'!Print_Area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OH 2017 - Cost Chart - v4 08-31-17.xlsx</dc:title>
  <dc:subject/>
  <dc:creator>nhaupt</dc:creator>
  <cp:keywords/>
  <dc:description/>
  <cp:lastModifiedBy>Klepacz, Sari</cp:lastModifiedBy>
  <cp:revision/>
  <cp:lastPrinted>2024-12-27T21:43:05Z</cp:lastPrinted>
  <dcterms:created xsi:type="dcterms:W3CDTF">2017-09-18T19:42:04Z</dcterms:created>
  <dcterms:modified xsi:type="dcterms:W3CDTF">2025-01-07T16:33:17Z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0x010100C33590DA879F984084D5AC2F417D8C2C</vt:lpwstr>
  </property>
  <property fmtid="{D5CDD505-2E9C-101B-9397-08002B2CF9AE}" pid="4" name="_dlc_DocIdItemGuid">
    <vt:lpwstr>8dd8ad76-32f3-4586-b895-ec401b09a4cb</vt:lpwstr>
  </property>
  <property fmtid="{D5CDD505-2E9C-101B-9397-08002B2CF9AE}" pid="5" name="_AdHocReviewCycleID">
    <vt:i4>1951577734</vt:i4>
  </property>
  <property fmtid="{D5CDD505-2E9C-101B-9397-08002B2CF9AE}" pid="6" name="_EmailSubject">
    <vt:lpwstr>Detailed payment schedule added</vt:lpwstr>
  </property>
  <property fmtid="{D5CDD505-2E9C-101B-9397-08002B2CF9AE}" pid="7" name="_AuthorEmail">
    <vt:lpwstr>Carmen.Kurushima@tax.ohio.gov</vt:lpwstr>
  </property>
  <property fmtid="{D5CDD505-2E9C-101B-9397-08002B2CF9AE}" pid="8" name="_AuthorEmailDisplayName">
    <vt:lpwstr>Kurushima, Carmen</vt:lpwstr>
  </property>
  <property fmtid="{D5CDD505-2E9C-101B-9397-08002B2CF9AE}" pid="9" name="_ReviewingToolsShownOnce">
    <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